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ATRICES  2018\LEIDY\"/>
    </mc:Choice>
  </mc:AlternateContent>
  <bookViews>
    <workbookView xWindow="0" yWindow="0" windowWidth="24000" windowHeight="9735"/>
  </bookViews>
  <sheets>
    <sheet name="ADMINISTRATIVO" sheetId="1" r:id="rId1"/>
    <sheet name="OPERATIVO" sheetId="4" r:id="rId2"/>
    <sheet name="PELIGROS" sheetId="2" r:id="rId3"/>
    <sheet name="FUNCIONES" sheetId="3" r:id="rId4"/>
  </sheets>
  <externalReferences>
    <externalReference r:id="rId5"/>
    <externalReference r:id="rId6"/>
  </externalReferences>
  <definedNames>
    <definedName name="_xlnm._FilterDatabase" localSheetId="0" hidden="1">ADMINISTRATIVO!$A$10:$AD$85</definedName>
    <definedName name="_xlnm._FilterDatabase" localSheetId="1" hidden="1">OPERATIVO!$A$10:$AD$240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45" i="4" l="1"/>
  <c r="W45" i="4"/>
  <c r="Q45" i="4"/>
  <c r="S45" i="4" s="1"/>
  <c r="M45" i="4"/>
  <c r="L45" i="4"/>
  <c r="J45" i="4"/>
  <c r="G45" i="4"/>
  <c r="R45" i="4" l="1"/>
  <c r="T45" i="4" s="1"/>
  <c r="U45" i="4" s="1"/>
  <c r="AB181" i="4"/>
  <c r="AB180" i="4"/>
  <c r="AB179" i="4"/>
  <c r="AB178" i="4"/>
  <c r="AB177" i="4"/>
  <c r="AB176" i="4"/>
  <c r="AB175" i="4"/>
  <c r="AB174" i="4"/>
  <c r="AB173" i="4"/>
  <c r="AB172" i="4"/>
  <c r="AB171" i="4"/>
  <c r="AB170" i="4"/>
  <c r="AB168" i="4"/>
  <c r="AB167" i="4"/>
  <c r="AB166" i="4"/>
  <c r="AB165" i="4"/>
  <c r="AB164" i="4"/>
  <c r="AB163" i="4"/>
  <c r="AB162" i="4"/>
  <c r="AB161" i="4"/>
  <c r="AB160" i="4"/>
  <c r="AB159" i="4"/>
  <c r="W181" i="4"/>
  <c r="W180" i="4"/>
  <c r="W179" i="4"/>
  <c r="W178" i="4"/>
  <c r="W177" i="4"/>
  <c r="W176" i="4"/>
  <c r="W175" i="4"/>
  <c r="W174" i="4"/>
  <c r="W173" i="4"/>
  <c r="W172" i="4"/>
  <c r="W171" i="4"/>
  <c r="W170" i="4"/>
  <c r="W169" i="4"/>
  <c r="W168" i="4"/>
  <c r="W167" i="4"/>
  <c r="W166" i="4"/>
  <c r="W165" i="4"/>
  <c r="W164" i="4"/>
  <c r="M181" i="4"/>
  <c r="L181" i="4"/>
  <c r="M180" i="4"/>
  <c r="L180" i="4"/>
  <c r="M179" i="4"/>
  <c r="L179" i="4"/>
  <c r="M178" i="4"/>
  <c r="L178" i="4"/>
  <c r="M177" i="4"/>
  <c r="L177" i="4"/>
  <c r="M176" i="4"/>
  <c r="L176" i="4"/>
  <c r="M175" i="4"/>
  <c r="L175" i="4"/>
  <c r="M174" i="4"/>
  <c r="L174" i="4"/>
  <c r="M173" i="4"/>
  <c r="L173" i="4"/>
  <c r="M172" i="4"/>
  <c r="L172" i="4"/>
  <c r="M171" i="4"/>
  <c r="L171" i="4"/>
  <c r="M170" i="4"/>
  <c r="L170" i="4"/>
  <c r="M169" i="4"/>
  <c r="L169" i="4"/>
  <c r="M168" i="4"/>
  <c r="L168" i="4"/>
  <c r="M167" i="4"/>
  <c r="L167" i="4"/>
  <c r="M166" i="4"/>
  <c r="L166" i="4"/>
  <c r="M165" i="4"/>
  <c r="L165" i="4"/>
  <c r="M164" i="4"/>
  <c r="L164" i="4"/>
  <c r="J181" i="4"/>
  <c r="J180" i="4"/>
  <c r="J179" i="4"/>
  <c r="J178" i="4"/>
  <c r="J177" i="4"/>
  <c r="J176" i="4"/>
  <c r="J175" i="4"/>
  <c r="J174" i="4"/>
  <c r="J173" i="4"/>
  <c r="J172" i="4"/>
  <c r="J171" i="4"/>
  <c r="J170" i="4"/>
  <c r="J169" i="4"/>
  <c r="J168" i="4"/>
  <c r="J167" i="4"/>
  <c r="J166" i="4"/>
  <c r="J165" i="4"/>
  <c r="J164" i="4"/>
  <c r="G181" i="4"/>
  <c r="G180" i="4"/>
  <c r="G179" i="4"/>
  <c r="G178" i="4"/>
  <c r="G177" i="4"/>
  <c r="G176" i="4"/>
  <c r="G175" i="4"/>
  <c r="G174" i="4"/>
  <c r="G173" i="4"/>
  <c r="G172" i="4"/>
  <c r="G171" i="4"/>
  <c r="G170" i="4"/>
  <c r="G169" i="4"/>
  <c r="G168" i="4"/>
  <c r="G167" i="4"/>
  <c r="G166" i="4"/>
  <c r="G165" i="4"/>
  <c r="G164" i="4"/>
  <c r="Q181" i="4"/>
  <c r="S181" i="4" s="1"/>
  <c r="Q180" i="4"/>
  <c r="S180" i="4" s="1"/>
  <c r="Q179" i="4"/>
  <c r="S179" i="4" s="1"/>
  <c r="Q178" i="4"/>
  <c r="S178" i="4" s="1"/>
  <c r="Q177" i="4"/>
  <c r="S177" i="4" s="1"/>
  <c r="Q176" i="4"/>
  <c r="S176" i="4" s="1"/>
  <c r="Q175" i="4"/>
  <c r="S175" i="4" s="1"/>
  <c r="Q174" i="4"/>
  <c r="S174" i="4" s="1"/>
  <c r="Q173" i="4"/>
  <c r="S173" i="4" s="1"/>
  <c r="Q172" i="4"/>
  <c r="S172" i="4" s="1"/>
  <c r="Q171" i="4"/>
  <c r="S171" i="4" s="1"/>
  <c r="Q170" i="4"/>
  <c r="S170" i="4" s="1"/>
  <c r="Q169" i="4"/>
  <c r="S169" i="4" s="1"/>
  <c r="Q168" i="4"/>
  <c r="S168" i="4" s="1"/>
  <c r="Q167" i="4"/>
  <c r="S167" i="4" s="1"/>
  <c r="Q166" i="4"/>
  <c r="S166" i="4" s="1"/>
  <c r="Q165" i="4"/>
  <c r="S165" i="4" s="1"/>
  <c r="Q164" i="4"/>
  <c r="S164" i="4" s="1"/>
  <c r="R168" i="4" l="1"/>
  <c r="T168" i="4" s="1"/>
  <c r="U168" i="4" s="1"/>
  <c r="R170" i="4"/>
  <c r="T170" i="4" s="1"/>
  <c r="U170" i="4" s="1"/>
  <c r="R177" i="4"/>
  <c r="T177" i="4" s="1"/>
  <c r="U177" i="4" s="1"/>
  <c r="R169" i="4"/>
  <c r="T169" i="4" s="1"/>
  <c r="U169" i="4" s="1"/>
  <c r="R176" i="4"/>
  <c r="T176" i="4" s="1"/>
  <c r="U176" i="4" s="1"/>
  <c r="R178" i="4"/>
  <c r="T178" i="4" s="1"/>
  <c r="U178" i="4" s="1"/>
  <c r="R165" i="4"/>
  <c r="T165" i="4" s="1"/>
  <c r="U165" i="4" s="1"/>
  <c r="R173" i="4"/>
  <c r="T173" i="4" s="1"/>
  <c r="U173" i="4" s="1"/>
  <c r="R174" i="4"/>
  <c r="T174" i="4" s="1"/>
  <c r="U174" i="4" s="1"/>
  <c r="R181" i="4"/>
  <c r="T181" i="4" s="1"/>
  <c r="U181" i="4" s="1"/>
  <c r="R166" i="4"/>
  <c r="T166" i="4" s="1"/>
  <c r="U166" i="4" s="1"/>
  <c r="R164" i="4"/>
  <c r="T164" i="4" s="1"/>
  <c r="U164" i="4" s="1"/>
  <c r="R172" i="4"/>
  <c r="T172" i="4" s="1"/>
  <c r="U172" i="4" s="1"/>
  <c r="R180" i="4"/>
  <c r="T180" i="4" s="1"/>
  <c r="U180" i="4" s="1"/>
  <c r="R167" i="4"/>
  <c r="T167" i="4" s="1"/>
  <c r="U167" i="4" s="1"/>
  <c r="R171" i="4"/>
  <c r="T171" i="4" s="1"/>
  <c r="U171" i="4" s="1"/>
  <c r="R175" i="4"/>
  <c r="T175" i="4" s="1"/>
  <c r="U175" i="4" s="1"/>
  <c r="R179" i="4"/>
  <c r="T179" i="4" s="1"/>
  <c r="U179" i="4" s="1"/>
  <c r="AB11" i="4" l="1"/>
  <c r="AB239" i="4"/>
  <c r="AB238" i="4"/>
  <c r="AB237" i="4"/>
  <c r="AB235" i="4"/>
  <c r="AB234" i="4"/>
  <c r="AB233" i="4"/>
  <c r="AB232" i="4"/>
  <c r="AB231" i="4"/>
  <c r="AB230" i="4"/>
  <c r="AB229" i="4"/>
  <c r="AB228" i="4"/>
  <c r="AB227" i="4"/>
  <c r="AB226" i="4"/>
  <c r="AB225" i="4"/>
  <c r="AB224" i="4"/>
  <c r="AB223" i="4"/>
  <c r="AB222" i="4"/>
  <c r="AB221" i="4"/>
  <c r="AB220" i="4"/>
  <c r="AB219" i="4"/>
  <c r="AB217" i="4"/>
  <c r="AB216" i="4"/>
  <c r="AB215" i="4"/>
  <c r="AB214" i="4"/>
  <c r="AB213" i="4"/>
  <c r="AB212" i="4"/>
  <c r="AB211" i="4"/>
  <c r="AB210" i="4"/>
  <c r="AB209" i="4"/>
  <c r="AB208" i="4"/>
  <c r="AB207" i="4"/>
  <c r="AB206" i="4"/>
  <c r="AB205" i="4"/>
  <c r="AB204" i="4"/>
  <c r="AB203" i="4"/>
  <c r="AB202" i="4"/>
  <c r="AB201" i="4"/>
  <c r="AB200" i="4"/>
  <c r="AB199" i="4"/>
  <c r="AB198" i="4"/>
  <c r="AB197" i="4"/>
  <c r="AB196" i="4"/>
  <c r="AB195" i="4"/>
  <c r="AB194" i="4"/>
  <c r="AB193" i="4"/>
  <c r="AB192" i="4"/>
  <c r="AB191" i="4"/>
  <c r="AB190" i="4"/>
  <c r="AB188" i="4"/>
  <c r="AB187" i="4"/>
  <c r="AB186" i="4"/>
  <c r="AB185" i="4"/>
  <c r="AB184" i="4"/>
  <c r="AB183" i="4"/>
  <c r="AB182" i="4"/>
  <c r="AB158" i="4"/>
  <c r="AB157" i="4"/>
  <c r="AB156" i="4"/>
  <c r="AB155" i="4"/>
  <c r="AB154" i="4"/>
  <c r="AB153" i="4"/>
  <c r="AB152" i="4"/>
  <c r="AB151" i="4"/>
  <c r="AB150" i="4"/>
  <c r="AB149" i="4"/>
  <c r="AB148" i="4"/>
  <c r="AB147" i="4"/>
  <c r="AB146" i="4"/>
  <c r="AB145" i="4"/>
  <c r="AB144" i="4"/>
  <c r="AB143" i="4"/>
  <c r="AB141" i="4"/>
  <c r="AB140" i="4"/>
  <c r="AB139" i="4"/>
  <c r="AB138" i="4"/>
  <c r="AB137" i="4"/>
  <c r="AB136" i="4"/>
  <c r="AB135" i="4"/>
  <c r="AB134" i="4"/>
  <c r="AB133" i="4"/>
  <c r="AB132" i="4"/>
  <c r="AB131" i="4"/>
  <c r="AB130" i="4"/>
  <c r="AB129" i="4"/>
  <c r="AB128" i="4"/>
  <c r="AB127" i="4"/>
  <c r="AB126" i="4"/>
  <c r="AB125" i="4"/>
  <c r="AB124" i="4"/>
  <c r="AB123" i="4"/>
  <c r="AB122" i="4"/>
  <c r="AB121" i="4"/>
  <c r="AB120" i="4"/>
  <c r="AB119" i="4"/>
  <c r="AB118" i="4"/>
  <c r="AB117" i="4"/>
  <c r="AB116" i="4"/>
  <c r="AB115" i="4"/>
  <c r="AB114" i="4"/>
  <c r="AB112" i="4"/>
  <c r="AB111" i="4"/>
  <c r="AB110" i="4"/>
  <c r="AB109" i="4"/>
  <c r="AB108" i="4"/>
  <c r="AB107" i="4"/>
  <c r="AB106" i="4"/>
  <c r="AB105" i="4"/>
  <c r="AB104" i="4"/>
  <c r="AB103" i="4"/>
  <c r="AB102" i="4"/>
  <c r="AB101" i="4"/>
  <c r="AB100" i="4"/>
  <c r="AB99" i="4"/>
  <c r="AB98" i="4"/>
  <c r="AB97" i="4"/>
  <c r="AB96" i="4"/>
  <c r="AB95" i="4"/>
  <c r="AB94" i="4"/>
  <c r="AB93" i="4"/>
  <c r="AB92" i="4"/>
  <c r="AB91" i="4"/>
  <c r="AB90" i="4"/>
  <c r="AB89" i="4"/>
  <c r="AB88" i="4"/>
  <c r="AB87" i="4"/>
  <c r="AB86" i="4"/>
  <c r="AB85" i="4"/>
  <c r="AB83" i="4"/>
  <c r="AB82" i="4"/>
  <c r="AB81" i="4"/>
  <c r="AB80" i="4"/>
  <c r="AB79" i="4"/>
  <c r="AB78" i="4"/>
  <c r="AB77" i="4"/>
  <c r="AB76" i="4"/>
  <c r="AB75" i="4"/>
  <c r="AB74" i="4"/>
  <c r="AB73" i="4"/>
  <c r="AB72" i="4"/>
  <c r="AB71" i="4"/>
  <c r="AB70" i="4"/>
  <c r="AB69" i="4"/>
  <c r="AB68" i="4"/>
  <c r="AB67" i="4"/>
  <c r="AB66" i="4"/>
  <c r="AB65" i="4"/>
  <c r="AB64" i="4"/>
  <c r="AB63" i="4"/>
  <c r="AB62" i="4"/>
  <c r="AB61" i="4"/>
  <c r="AB60" i="4"/>
  <c r="AB59" i="4"/>
  <c r="AB58" i="4"/>
  <c r="AB57" i="4"/>
  <c r="AB56" i="4"/>
  <c r="AB54" i="4"/>
  <c r="AB53" i="4"/>
  <c r="AB52" i="4"/>
  <c r="AB51" i="4"/>
  <c r="AB50" i="4"/>
  <c r="AB49" i="4"/>
  <c r="AB48" i="4"/>
  <c r="AB47" i="4"/>
  <c r="AB46" i="4"/>
  <c r="AB44" i="4"/>
  <c r="AB43" i="4"/>
  <c r="AB42" i="4"/>
  <c r="AB41" i="4"/>
  <c r="AB40" i="4"/>
  <c r="AB39" i="4"/>
  <c r="AB38" i="4"/>
  <c r="AB37" i="4"/>
  <c r="AB36" i="4"/>
  <c r="AB35" i="4"/>
  <c r="AB33" i="4"/>
  <c r="AB32" i="4"/>
  <c r="AB31" i="4"/>
  <c r="AB30" i="4"/>
  <c r="AB29" i="4"/>
  <c r="AB28" i="4"/>
  <c r="AB27" i="4"/>
  <c r="AB26" i="4"/>
  <c r="AB25" i="4"/>
  <c r="AB24" i="4"/>
  <c r="AB23" i="4"/>
  <c r="AB22" i="4"/>
  <c r="AB21" i="4"/>
  <c r="AB20" i="4"/>
  <c r="AB19" i="4"/>
  <c r="AB18" i="4"/>
  <c r="AB17" i="4"/>
  <c r="AB15" i="4"/>
  <c r="AB14" i="4"/>
  <c r="AB13" i="4"/>
  <c r="AB12" i="4"/>
  <c r="W239" i="4"/>
  <c r="W238" i="4"/>
  <c r="W237" i="4"/>
  <c r="W236" i="4"/>
  <c r="W235" i="4"/>
  <c r="W234" i="4"/>
  <c r="W233" i="4"/>
  <c r="W232" i="4"/>
  <c r="W231" i="4"/>
  <c r="W230" i="4"/>
  <c r="W229" i="4"/>
  <c r="W228" i="4"/>
  <c r="W227" i="4"/>
  <c r="W226" i="4"/>
  <c r="W225" i="4"/>
  <c r="W224" i="4"/>
  <c r="W223" i="4"/>
  <c r="W222" i="4"/>
  <c r="W221" i="4"/>
  <c r="W220" i="4"/>
  <c r="W219" i="4"/>
  <c r="W218" i="4"/>
  <c r="W217" i="4"/>
  <c r="W216" i="4"/>
  <c r="W215" i="4"/>
  <c r="W214" i="4"/>
  <c r="W213" i="4"/>
  <c r="W212" i="4"/>
  <c r="W211" i="4"/>
  <c r="W210" i="4"/>
  <c r="W209" i="4"/>
  <c r="W208" i="4"/>
  <c r="W207" i="4"/>
  <c r="W206" i="4"/>
  <c r="W205" i="4"/>
  <c r="W204" i="4"/>
  <c r="W203" i="4"/>
  <c r="W202" i="4"/>
  <c r="W201" i="4"/>
  <c r="W200" i="4"/>
  <c r="W199" i="4"/>
  <c r="W198" i="4"/>
  <c r="W197" i="4"/>
  <c r="W196" i="4"/>
  <c r="W195" i="4"/>
  <c r="W194" i="4"/>
  <c r="W193" i="4"/>
  <c r="W192" i="4"/>
  <c r="W191" i="4"/>
  <c r="W190" i="4"/>
  <c r="W189" i="4"/>
  <c r="W188" i="4"/>
  <c r="W187" i="4"/>
  <c r="W186" i="4"/>
  <c r="W185" i="4"/>
  <c r="W184" i="4"/>
  <c r="W183" i="4"/>
  <c r="W182" i="4"/>
  <c r="W163" i="4"/>
  <c r="W162" i="4"/>
  <c r="W161" i="4"/>
  <c r="W160" i="4"/>
  <c r="W159" i="4"/>
  <c r="W158" i="4"/>
  <c r="W157" i="4"/>
  <c r="W156" i="4"/>
  <c r="W155" i="4"/>
  <c r="W154" i="4"/>
  <c r="W153" i="4"/>
  <c r="W152" i="4"/>
  <c r="W151" i="4"/>
  <c r="W150" i="4"/>
  <c r="W149" i="4"/>
  <c r="W148" i="4"/>
  <c r="W147" i="4"/>
  <c r="W146" i="4"/>
  <c r="W145" i="4"/>
  <c r="W144" i="4"/>
  <c r="W143" i="4"/>
  <c r="W142" i="4"/>
  <c r="W141" i="4"/>
  <c r="W140" i="4"/>
  <c r="W139" i="4"/>
  <c r="W138" i="4"/>
  <c r="W137" i="4"/>
  <c r="W136" i="4"/>
  <c r="W135" i="4"/>
  <c r="W134" i="4"/>
  <c r="W133" i="4"/>
  <c r="W132" i="4"/>
  <c r="W131" i="4"/>
  <c r="W130" i="4"/>
  <c r="W129" i="4"/>
  <c r="W128" i="4"/>
  <c r="W127" i="4"/>
  <c r="W126" i="4"/>
  <c r="W125" i="4"/>
  <c r="W124" i="4"/>
  <c r="W123" i="4"/>
  <c r="W122" i="4"/>
  <c r="W121" i="4"/>
  <c r="W120" i="4"/>
  <c r="W119" i="4"/>
  <c r="W118" i="4"/>
  <c r="W117" i="4"/>
  <c r="W116" i="4"/>
  <c r="W115" i="4"/>
  <c r="W114" i="4"/>
  <c r="W113" i="4"/>
  <c r="W112" i="4"/>
  <c r="W111" i="4"/>
  <c r="W110" i="4"/>
  <c r="W109" i="4"/>
  <c r="W108" i="4"/>
  <c r="W107" i="4"/>
  <c r="W106" i="4"/>
  <c r="W105" i="4"/>
  <c r="W104" i="4"/>
  <c r="W103" i="4"/>
  <c r="W102" i="4"/>
  <c r="W101" i="4"/>
  <c r="W100" i="4"/>
  <c r="W99" i="4"/>
  <c r="W98" i="4"/>
  <c r="W97" i="4"/>
  <c r="W96" i="4"/>
  <c r="W95" i="4"/>
  <c r="W94" i="4"/>
  <c r="W93" i="4"/>
  <c r="W92" i="4"/>
  <c r="W91" i="4"/>
  <c r="W90" i="4"/>
  <c r="W89" i="4"/>
  <c r="W88" i="4"/>
  <c r="W87" i="4"/>
  <c r="W86" i="4"/>
  <c r="W85" i="4"/>
  <c r="W84" i="4"/>
  <c r="W83" i="4"/>
  <c r="W82" i="4"/>
  <c r="W81" i="4"/>
  <c r="W80" i="4"/>
  <c r="W79" i="4"/>
  <c r="W78" i="4"/>
  <c r="W77"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W12" i="4"/>
  <c r="W11" i="4"/>
  <c r="M239" i="4"/>
  <c r="M238" i="4"/>
  <c r="M237" i="4"/>
  <c r="M236" i="4"/>
  <c r="M235" i="4"/>
  <c r="M234" i="4"/>
  <c r="M233" i="4"/>
  <c r="M232" i="4"/>
  <c r="M231" i="4"/>
  <c r="M230" i="4"/>
  <c r="M229" i="4"/>
  <c r="M228" i="4"/>
  <c r="M227" i="4"/>
  <c r="M226" i="4"/>
  <c r="M225" i="4"/>
  <c r="M224" i="4"/>
  <c r="M223" i="4"/>
  <c r="M222" i="4"/>
  <c r="M221" i="4"/>
  <c r="M220" i="4"/>
  <c r="M219" i="4"/>
  <c r="M218" i="4"/>
  <c r="M217" i="4"/>
  <c r="M216" i="4"/>
  <c r="M215" i="4"/>
  <c r="M214" i="4"/>
  <c r="M213" i="4"/>
  <c r="M212" i="4"/>
  <c r="M211" i="4"/>
  <c r="M210" i="4"/>
  <c r="M209" i="4"/>
  <c r="M208" i="4"/>
  <c r="M207" i="4"/>
  <c r="M206" i="4"/>
  <c r="M205" i="4"/>
  <c r="M204" i="4"/>
  <c r="M203" i="4"/>
  <c r="M202" i="4"/>
  <c r="M201" i="4"/>
  <c r="M200" i="4"/>
  <c r="M199" i="4"/>
  <c r="M198" i="4"/>
  <c r="M197" i="4"/>
  <c r="M196" i="4"/>
  <c r="M195" i="4"/>
  <c r="M194" i="4"/>
  <c r="M193" i="4"/>
  <c r="M192" i="4"/>
  <c r="M191" i="4"/>
  <c r="M190" i="4"/>
  <c r="M189" i="4"/>
  <c r="M188" i="4"/>
  <c r="M187" i="4"/>
  <c r="M186" i="4"/>
  <c r="M185" i="4"/>
  <c r="M184" i="4"/>
  <c r="M183" i="4"/>
  <c r="M182" i="4"/>
  <c r="M163" i="4"/>
  <c r="M162" i="4"/>
  <c r="M161" i="4"/>
  <c r="M160" i="4"/>
  <c r="M159" i="4"/>
  <c r="M158" i="4"/>
  <c r="M157" i="4"/>
  <c r="M156" i="4"/>
  <c r="M155" i="4"/>
  <c r="M154" i="4"/>
  <c r="M153" i="4"/>
  <c r="M152" i="4"/>
  <c r="M151" i="4"/>
  <c r="M150" i="4"/>
  <c r="M149" i="4"/>
  <c r="M148" i="4"/>
  <c r="M147" i="4"/>
  <c r="M146" i="4"/>
  <c r="M145" i="4"/>
  <c r="M144" i="4"/>
  <c r="M143" i="4"/>
  <c r="M142" i="4"/>
  <c r="M141" i="4"/>
  <c r="M140" i="4"/>
  <c r="M139" i="4"/>
  <c r="M138" i="4"/>
  <c r="M137" i="4"/>
  <c r="M136" i="4"/>
  <c r="M135" i="4"/>
  <c r="M134" i="4"/>
  <c r="M133" i="4"/>
  <c r="M132" i="4"/>
  <c r="M131" i="4"/>
  <c r="M130" i="4"/>
  <c r="M129" i="4"/>
  <c r="M128" i="4"/>
  <c r="M127" i="4"/>
  <c r="M126" i="4"/>
  <c r="M125" i="4"/>
  <c r="M124" i="4"/>
  <c r="M123" i="4"/>
  <c r="M122" i="4"/>
  <c r="M121" i="4"/>
  <c r="M120" i="4"/>
  <c r="M119" i="4"/>
  <c r="M118" i="4"/>
  <c r="M117" i="4"/>
  <c r="M116" i="4"/>
  <c r="M115" i="4"/>
  <c r="M114" i="4"/>
  <c r="M113" i="4"/>
  <c r="M112" i="4"/>
  <c r="M111" i="4"/>
  <c r="M110" i="4"/>
  <c r="M109" i="4"/>
  <c r="M108" i="4"/>
  <c r="M107" i="4"/>
  <c r="M106" i="4"/>
  <c r="M105" i="4"/>
  <c r="M104" i="4"/>
  <c r="M103" i="4"/>
  <c r="M102" i="4"/>
  <c r="M101" i="4"/>
  <c r="M100" i="4"/>
  <c r="M99" i="4"/>
  <c r="M98" i="4"/>
  <c r="M97" i="4"/>
  <c r="M96" i="4"/>
  <c r="M95" i="4"/>
  <c r="M94" i="4"/>
  <c r="M93" i="4"/>
  <c r="M92" i="4"/>
  <c r="M91" i="4"/>
  <c r="M90" i="4"/>
  <c r="M89" i="4"/>
  <c r="M88" i="4"/>
  <c r="M87" i="4"/>
  <c r="M86" i="4"/>
  <c r="M85" i="4"/>
  <c r="M84" i="4"/>
  <c r="M83" i="4"/>
  <c r="M82" i="4"/>
  <c r="M81" i="4"/>
  <c r="M80" i="4"/>
  <c r="M79" i="4"/>
  <c r="M78" i="4"/>
  <c r="M77" i="4"/>
  <c r="M76" i="4"/>
  <c r="M75" i="4"/>
  <c r="M74" i="4"/>
  <c r="M73" i="4"/>
  <c r="M72" i="4"/>
  <c r="M71" i="4"/>
  <c r="M70" i="4"/>
  <c r="M69" i="4"/>
  <c r="M68" i="4"/>
  <c r="M67" i="4"/>
  <c r="M66" i="4"/>
  <c r="M65" i="4"/>
  <c r="M64" i="4"/>
  <c r="M63" i="4"/>
  <c r="M62" i="4"/>
  <c r="M61" i="4"/>
  <c r="M60" i="4"/>
  <c r="M59" i="4"/>
  <c r="M58" i="4"/>
  <c r="M57" i="4"/>
  <c r="M56" i="4"/>
  <c r="M55" i="4"/>
  <c r="M54" i="4"/>
  <c r="M53" i="4"/>
  <c r="M52" i="4"/>
  <c r="M51" i="4"/>
  <c r="M50" i="4"/>
  <c r="M49" i="4"/>
  <c r="M48" i="4"/>
  <c r="M47" i="4"/>
  <c r="M46" i="4"/>
  <c r="M44" i="4"/>
  <c r="M43" i="4"/>
  <c r="M42" i="4"/>
  <c r="M41" i="4"/>
  <c r="M40" i="4"/>
  <c r="M39" i="4"/>
  <c r="M38" i="4"/>
  <c r="M37" i="4"/>
  <c r="M36" i="4"/>
  <c r="M35" i="4"/>
  <c r="M34" i="4"/>
  <c r="M33" i="4"/>
  <c r="M32" i="4"/>
  <c r="M31" i="4"/>
  <c r="M30" i="4"/>
  <c r="M29" i="4"/>
  <c r="M28" i="4"/>
  <c r="M27" i="4"/>
  <c r="M26" i="4"/>
  <c r="M25" i="4"/>
  <c r="M24" i="4"/>
  <c r="M23" i="4"/>
  <c r="M22" i="4"/>
  <c r="M21" i="4"/>
  <c r="M20" i="4"/>
  <c r="M19" i="4"/>
  <c r="M18" i="4"/>
  <c r="M17" i="4"/>
  <c r="M16" i="4"/>
  <c r="M15" i="4"/>
  <c r="M14" i="4"/>
  <c r="M13" i="4"/>
  <c r="M12" i="4"/>
  <c r="M11" i="4"/>
  <c r="L239" i="4"/>
  <c r="L238" i="4"/>
  <c r="L237" i="4"/>
  <c r="L236" i="4"/>
  <c r="L235" i="4"/>
  <c r="L234" i="4"/>
  <c r="L233" i="4"/>
  <c r="L232" i="4"/>
  <c r="L231" i="4"/>
  <c r="L230" i="4"/>
  <c r="L229" i="4"/>
  <c r="L228" i="4"/>
  <c r="L227" i="4"/>
  <c r="L226" i="4"/>
  <c r="L225" i="4"/>
  <c r="L224" i="4"/>
  <c r="L223" i="4"/>
  <c r="L222" i="4"/>
  <c r="L221" i="4"/>
  <c r="L220" i="4"/>
  <c r="L219" i="4"/>
  <c r="L218" i="4"/>
  <c r="L217" i="4"/>
  <c r="L216" i="4"/>
  <c r="L215" i="4"/>
  <c r="L214" i="4"/>
  <c r="L213" i="4"/>
  <c r="L212" i="4"/>
  <c r="L211" i="4"/>
  <c r="L210" i="4"/>
  <c r="L209" i="4"/>
  <c r="L208" i="4"/>
  <c r="L207" i="4"/>
  <c r="L206" i="4"/>
  <c r="L205" i="4"/>
  <c r="L204" i="4"/>
  <c r="L203" i="4"/>
  <c r="L202" i="4"/>
  <c r="L201" i="4"/>
  <c r="L200" i="4"/>
  <c r="L199" i="4"/>
  <c r="L198" i="4"/>
  <c r="L197" i="4"/>
  <c r="L196" i="4"/>
  <c r="L195" i="4"/>
  <c r="L194" i="4"/>
  <c r="L193" i="4"/>
  <c r="L192" i="4"/>
  <c r="L191" i="4"/>
  <c r="L190" i="4"/>
  <c r="L189" i="4"/>
  <c r="L188" i="4"/>
  <c r="L187" i="4"/>
  <c r="L186" i="4"/>
  <c r="L185" i="4"/>
  <c r="L184" i="4"/>
  <c r="L183" i="4"/>
  <c r="L182" i="4"/>
  <c r="L163" i="4"/>
  <c r="L162" i="4"/>
  <c r="L161" i="4"/>
  <c r="L160" i="4"/>
  <c r="L159" i="4"/>
  <c r="L158" i="4"/>
  <c r="L157" i="4"/>
  <c r="L156" i="4"/>
  <c r="L155" i="4"/>
  <c r="L154" i="4"/>
  <c r="L153" i="4"/>
  <c r="L152" i="4"/>
  <c r="L151" i="4"/>
  <c r="L150" i="4"/>
  <c r="L149" i="4"/>
  <c r="L148" i="4"/>
  <c r="L147" i="4"/>
  <c r="L146" i="4"/>
  <c r="L145" i="4"/>
  <c r="L144" i="4"/>
  <c r="L143" i="4"/>
  <c r="L142" i="4"/>
  <c r="L141" i="4"/>
  <c r="L140" i="4"/>
  <c r="L139" i="4"/>
  <c r="L138" i="4"/>
  <c r="L137" i="4"/>
  <c r="L136" i="4"/>
  <c r="L135" i="4"/>
  <c r="L134" i="4"/>
  <c r="L133" i="4"/>
  <c r="L132" i="4"/>
  <c r="L131" i="4"/>
  <c r="L130" i="4"/>
  <c r="L129" i="4"/>
  <c r="L128" i="4"/>
  <c r="L127" i="4"/>
  <c r="L126" i="4"/>
  <c r="L125" i="4"/>
  <c r="L124" i="4"/>
  <c r="L123" i="4"/>
  <c r="L122" i="4"/>
  <c r="L121" i="4"/>
  <c r="L120" i="4"/>
  <c r="L119" i="4"/>
  <c r="L118" i="4"/>
  <c r="L117" i="4"/>
  <c r="L116" i="4"/>
  <c r="L115" i="4"/>
  <c r="L114" i="4"/>
  <c r="L113" i="4"/>
  <c r="L112" i="4"/>
  <c r="L111" i="4"/>
  <c r="L110" i="4"/>
  <c r="L109" i="4"/>
  <c r="L108" i="4"/>
  <c r="L107" i="4"/>
  <c r="L106" i="4"/>
  <c r="L105" i="4"/>
  <c r="L104" i="4"/>
  <c r="L103" i="4"/>
  <c r="L102" i="4"/>
  <c r="L101" i="4"/>
  <c r="L100" i="4"/>
  <c r="L99" i="4"/>
  <c r="L98" i="4"/>
  <c r="L97" i="4"/>
  <c r="L96" i="4"/>
  <c r="L95" i="4"/>
  <c r="L94" i="4"/>
  <c r="L93" i="4"/>
  <c r="L92" i="4"/>
  <c r="L91" i="4"/>
  <c r="L90" i="4"/>
  <c r="L89" i="4"/>
  <c r="L88" i="4"/>
  <c r="L87" i="4"/>
  <c r="L86" i="4"/>
  <c r="L85" i="4"/>
  <c r="L84" i="4"/>
  <c r="L83" i="4"/>
  <c r="L82" i="4"/>
  <c r="L81" i="4"/>
  <c r="L80" i="4"/>
  <c r="L79" i="4"/>
  <c r="L78" i="4"/>
  <c r="L77" i="4"/>
  <c r="L76" i="4"/>
  <c r="L75" i="4"/>
  <c r="L74" i="4"/>
  <c r="L73" i="4"/>
  <c r="L72" i="4"/>
  <c r="L71" i="4"/>
  <c r="L70" i="4"/>
  <c r="L69" i="4"/>
  <c r="L68" i="4"/>
  <c r="L67" i="4"/>
  <c r="L66" i="4"/>
  <c r="L65" i="4"/>
  <c r="L64" i="4"/>
  <c r="L63" i="4"/>
  <c r="L62" i="4"/>
  <c r="L61" i="4"/>
  <c r="L60" i="4"/>
  <c r="L59" i="4"/>
  <c r="L58" i="4"/>
  <c r="L57" i="4"/>
  <c r="L56" i="4"/>
  <c r="L55" i="4"/>
  <c r="L54" i="4"/>
  <c r="L53" i="4"/>
  <c r="L52" i="4"/>
  <c r="L51" i="4"/>
  <c r="L50" i="4"/>
  <c r="L49" i="4"/>
  <c r="L48" i="4"/>
  <c r="L47" i="4"/>
  <c r="L46" i="4"/>
  <c r="L44" i="4"/>
  <c r="L43" i="4"/>
  <c r="L42" i="4"/>
  <c r="L41" i="4"/>
  <c r="L40" i="4"/>
  <c r="L39" i="4"/>
  <c r="L38" i="4"/>
  <c r="L37" i="4"/>
  <c r="L36" i="4"/>
  <c r="L35" i="4"/>
  <c r="L34" i="4"/>
  <c r="L33" i="4"/>
  <c r="L32" i="4"/>
  <c r="L31" i="4"/>
  <c r="L30" i="4"/>
  <c r="L29" i="4"/>
  <c r="L28" i="4"/>
  <c r="L27" i="4"/>
  <c r="L26" i="4"/>
  <c r="L25" i="4"/>
  <c r="L24" i="4"/>
  <c r="L23" i="4"/>
  <c r="L22" i="4"/>
  <c r="L21" i="4"/>
  <c r="L20" i="4"/>
  <c r="L19" i="4"/>
  <c r="L18" i="4"/>
  <c r="L17" i="4"/>
  <c r="L16" i="4"/>
  <c r="L15" i="4"/>
  <c r="L14" i="4"/>
  <c r="L13" i="4"/>
  <c r="L12" i="4"/>
  <c r="L11" i="4"/>
  <c r="J239" i="4"/>
  <c r="J238" i="4"/>
  <c r="J237" i="4"/>
  <c r="J236" i="4"/>
  <c r="J235" i="4"/>
  <c r="J234" i="4"/>
  <c r="J233" i="4"/>
  <c r="J232" i="4"/>
  <c r="J231" i="4"/>
  <c r="J230" i="4"/>
  <c r="J229" i="4"/>
  <c r="J228" i="4"/>
  <c r="J227" i="4"/>
  <c r="J226" i="4"/>
  <c r="J225" i="4"/>
  <c r="J224" i="4"/>
  <c r="J223" i="4"/>
  <c r="J222" i="4"/>
  <c r="J221" i="4"/>
  <c r="J220" i="4"/>
  <c r="J219" i="4"/>
  <c r="J218" i="4"/>
  <c r="J217" i="4"/>
  <c r="J216" i="4"/>
  <c r="J215" i="4"/>
  <c r="J214" i="4"/>
  <c r="J213" i="4"/>
  <c r="J212" i="4"/>
  <c r="J211" i="4"/>
  <c r="J210" i="4"/>
  <c r="J209" i="4"/>
  <c r="J208" i="4"/>
  <c r="J207" i="4"/>
  <c r="J206" i="4"/>
  <c r="J205" i="4"/>
  <c r="J204" i="4"/>
  <c r="J203" i="4"/>
  <c r="J202" i="4"/>
  <c r="J201" i="4"/>
  <c r="J200" i="4"/>
  <c r="J199" i="4"/>
  <c r="J198" i="4"/>
  <c r="J197" i="4"/>
  <c r="J196" i="4"/>
  <c r="J195" i="4"/>
  <c r="J194" i="4"/>
  <c r="J193" i="4"/>
  <c r="J192" i="4"/>
  <c r="J191" i="4"/>
  <c r="J190" i="4"/>
  <c r="J189" i="4"/>
  <c r="J188" i="4"/>
  <c r="J187" i="4"/>
  <c r="J186" i="4"/>
  <c r="J185" i="4"/>
  <c r="J184" i="4"/>
  <c r="J183" i="4"/>
  <c r="J182" i="4"/>
  <c r="J163" i="4"/>
  <c r="J162" i="4"/>
  <c r="J161" i="4"/>
  <c r="J160" i="4"/>
  <c r="J159" i="4"/>
  <c r="J158" i="4"/>
  <c r="J157" i="4"/>
  <c r="J156" i="4"/>
  <c r="J155" i="4"/>
  <c r="J154" i="4"/>
  <c r="J153" i="4"/>
  <c r="J152" i="4"/>
  <c r="J151" i="4"/>
  <c r="J150" i="4"/>
  <c r="J149" i="4"/>
  <c r="J148" i="4"/>
  <c r="J147" i="4"/>
  <c r="J146" i="4"/>
  <c r="J145" i="4"/>
  <c r="J144" i="4"/>
  <c r="J143" i="4"/>
  <c r="J142" i="4"/>
  <c r="J141" i="4"/>
  <c r="J140" i="4"/>
  <c r="J139" i="4"/>
  <c r="J138" i="4"/>
  <c r="J137" i="4"/>
  <c r="J136" i="4"/>
  <c r="J135" i="4"/>
  <c r="J134" i="4"/>
  <c r="J133" i="4"/>
  <c r="J132" i="4"/>
  <c r="J131" i="4"/>
  <c r="J130" i="4"/>
  <c r="J129" i="4"/>
  <c r="J128" i="4"/>
  <c r="J127" i="4"/>
  <c r="J126" i="4"/>
  <c r="J125" i="4"/>
  <c r="J124" i="4"/>
  <c r="J123" i="4"/>
  <c r="J122" i="4"/>
  <c r="J121" i="4"/>
  <c r="J120" i="4"/>
  <c r="J119" i="4"/>
  <c r="J118" i="4"/>
  <c r="J117" i="4"/>
  <c r="J116" i="4"/>
  <c r="J115" i="4"/>
  <c r="J114" i="4"/>
  <c r="J113" i="4"/>
  <c r="J112" i="4"/>
  <c r="J111" i="4"/>
  <c r="J110" i="4"/>
  <c r="J109" i="4"/>
  <c r="J108" i="4"/>
  <c r="J107" i="4"/>
  <c r="J106" i="4"/>
  <c r="J105" i="4"/>
  <c r="J104" i="4"/>
  <c r="J103" i="4"/>
  <c r="J102" i="4"/>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G239" i="4"/>
  <c r="G238" i="4"/>
  <c r="G237" i="4"/>
  <c r="G236" i="4"/>
  <c r="G235" i="4"/>
  <c r="G234" i="4"/>
  <c r="G233" i="4"/>
  <c r="G232" i="4"/>
  <c r="G231" i="4"/>
  <c r="G230" i="4"/>
  <c r="G229" i="4"/>
  <c r="G228" i="4"/>
  <c r="G227" i="4"/>
  <c r="G226" i="4"/>
  <c r="G225" i="4"/>
  <c r="G224" i="4"/>
  <c r="G223" i="4"/>
  <c r="G222" i="4"/>
  <c r="G221" i="4"/>
  <c r="G220" i="4"/>
  <c r="G219" i="4"/>
  <c r="G218" i="4"/>
  <c r="G217" i="4"/>
  <c r="G216" i="4"/>
  <c r="G215" i="4"/>
  <c r="G214" i="4"/>
  <c r="G213" i="4"/>
  <c r="G212" i="4"/>
  <c r="G211" i="4"/>
  <c r="G210" i="4"/>
  <c r="G209" i="4"/>
  <c r="G208" i="4"/>
  <c r="G207" i="4"/>
  <c r="G206" i="4"/>
  <c r="G205" i="4"/>
  <c r="G204" i="4"/>
  <c r="G203" i="4"/>
  <c r="G202" i="4"/>
  <c r="G201" i="4"/>
  <c r="G200" i="4"/>
  <c r="G199" i="4"/>
  <c r="G198" i="4"/>
  <c r="G197" i="4"/>
  <c r="G196" i="4"/>
  <c r="G195" i="4"/>
  <c r="G194" i="4"/>
  <c r="G193" i="4"/>
  <c r="G192" i="4"/>
  <c r="G191" i="4"/>
  <c r="G190" i="4"/>
  <c r="G189" i="4"/>
  <c r="G188" i="4"/>
  <c r="G187" i="4"/>
  <c r="G186" i="4"/>
  <c r="G185" i="4"/>
  <c r="G184" i="4"/>
  <c r="G183" i="4"/>
  <c r="G182" i="4"/>
  <c r="G163" i="4"/>
  <c r="G162" i="4"/>
  <c r="G161" i="4"/>
  <c r="G160" i="4"/>
  <c r="G159" i="4"/>
  <c r="G158" i="4"/>
  <c r="G157" i="4"/>
  <c r="G156" i="4"/>
  <c r="G155" i="4"/>
  <c r="G154" i="4"/>
  <c r="G153" i="4"/>
  <c r="G152" i="4"/>
  <c r="G151" i="4"/>
  <c r="G150" i="4"/>
  <c r="G149" i="4"/>
  <c r="G148" i="4"/>
  <c r="G147" i="4"/>
  <c r="G146" i="4"/>
  <c r="G145" i="4"/>
  <c r="G144" i="4"/>
  <c r="G143" i="4"/>
  <c r="G142" i="4"/>
  <c r="G141" i="4"/>
  <c r="G140" i="4"/>
  <c r="G139" i="4"/>
  <c r="G138" i="4"/>
  <c r="G137" i="4"/>
  <c r="G136" i="4"/>
  <c r="G135" i="4"/>
  <c r="G134" i="4"/>
  <c r="G133" i="4"/>
  <c r="G132" i="4"/>
  <c r="G131" i="4"/>
  <c r="G130" i="4"/>
  <c r="G129" i="4"/>
  <c r="G128" i="4"/>
  <c r="G127" i="4"/>
  <c r="G126" i="4"/>
  <c r="G125" i="4"/>
  <c r="G124" i="4"/>
  <c r="G123" i="4"/>
  <c r="G122" i="4"/>
  <c r="G121" i="4"/>
  <c r="G120" i="4"/>
  <c r="G119" i="4"/>
  <c r="G118" i="4"/>
  <c r="G117" i="4"/>
  <c r="G116" i="4"/>
  <c r="G115" i="4"/>
  <c r="G114" i="4"/>
  <c r="G113" i="4"/>
  <c r="G112" i="4"/>
  <c r="G111" i="4"/>
  <c r="G110" i="4"/>
  <c r="G109" i="4"/>
  <c r="G108"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D163" i="4"/>
  <c r="C163" i="4"/>
  <c r="D162" i="4"/>
  <c r="C162" i="4"/>
  <c r="D161" i="4"/>
  <c r="C161" i="4"/>
  <c r="D160" i="4"/>
  <c r="C160" i="4"/>
  <c r="D159" i="4"/>
  <c r="C159" i="4"/>
  <c r="D158" i="4"/>
  <c r="C158" i="4"/>
  <c r="D157" i="4"/>
  <c r="C157" i="4"/>
  <c r="D156" i="4"/>
  <c r="C156" i="4"/>
  <c r="D155" i="4"/>
  <c r="C155" i="4"/>
  <c r="D154" i="4"/>
  <c r="C154" i="4"/>
  <c r="D153" i="4"/>
  <c r="C153" i="4"/>
  <c r="D152" i="4"/>
  <c r="C152" i="4"/>
  <c r="D151" i="4"/>
  <c r="C151" i="4"/>
  <c r="D150" i="4"/>
  <c r="C150" i="4"/>
  <c r="D149" i="4"/>
  <c r="C149" i="4"/>
  <c r="D148" i="4"/>
  <c r="C148" i="4"/>
  <c r="D147" i="4"/>
  <c r="C147" i="4"/>
  <c r="D146" i="4"/>
  <c r="C146" i="4"/>
  <c r="D145" i="4"/>
  <c r="C145" i="4"/>
  <c r="D144" i="4"/>
  <c r="C144" i="4"/>
  <c r="D143" i="4"/>
  <c r="C143" i="4"/>
  <c r="D142" i="4"/>
  <c r="C142" i="4"/>
  <c r="D141" i="4"/>
  <c r="C141" i="4"/>
  <c r="D140" i="4"/>
  <c r="C140" i="4"/>
  <c r="D139" i="4"/>
  <c r="C139" i="4"/>
  <c r="D138" i="4"/>
  <c r="C138" i="4"/>
  <c r="D137" i="4"/>
  <c r="C137" i="4"/>
  <c r="D136" i="4"/>
  <c r="C136" i="4"/>
  <c r="D135" i="4"/>
  <c r="C135" i="4"/>
  <c r="D134" i="4"/>
  <c r="D133" i="4"/>
  <c r="D132" i="4"/>
  <c r="D131" i="4"/>
  <c r="D130" i="4"/>
  <c r="D129" i="4"/>
  <c r="D128" i="4"/>
  <c r="D127" i="4"/>
  <c r="D126" i="4"/>
  <c r="D125" i="4"/>
  <c r="D124" i="4"/>
  <c r="D123" i="4"/>
  <c r="D122" i="4"/>
  <c r="D121" i="4"/>
  <c r="D120" i="4"/>
  <c r="D119" i="4"/>
  <c r="D118" i="4"/>
  <c r="D117" i="4"/>
  <c r="D116" i="4"/>
  <c r="D115" i="4"/>
  <c r="D114" i="4"/>
  <c r="D113" i="4"/>
  <c r="D112" i="4"/>
  <c r="D111" i="4"/>
  <c r="D110" i="4"/>
  <c r="D109" i="4"/>
  <c r="D108" i="4"/>
  <c r="D107" i="4"/>
  <c r="D105" i="4"/>
  <c r="C105" i="4"/>
  <c r="D104" i="4"/>
  <c r="C104" i="4"/>
  <c r="D103" i="4"/>
  <c r="C103" i="4"/>
  <c r="D102" i="4"/>
  <c r="C102" i="4"/>
  <c r="D101" i="4"/>
  <c r="C101" i="4"/>
  <c r="D100" i="4"/>
  <c r="C100" i="4"/>
  <c r="D99" i="4"/>
  <c r="C99" i="4"/>
  <c r="D98" i="4"/>
  <c r="C98" i="4"/>
  <c r="D97" i="4"/>
  <c r="C97" i="4"/>
  <c r="D96" i="4"/>
  <c r="C96" i="4"/>
  <c r="D95" i="4"/>
  <c r="C95" i="4"/>
  <c r="D94" i="4"/>
  <c r="C94" i="4"/>
  <c r="D93" i="4"/>
  <c r="C93" i="4"/>
  <c r="D92" i="4"/>
  <c r="C92" i="4"/>
  <c r="D91" i="4"/>
  <c r="C91" i="4"/>
  <c r="D90" i="4"/>
  <c r="C90" i="4"/>
  <c r="D89" i="4"/>
  <c r="C89" i="4"/>
  <c r="D88" i="4"/>
  <c r="C88" i="4"/>
  <c r="D87" i="4"/>
  <c r="C87" i="4"/>
  <c r="D86" i="4"/>
  <c r="C86" i="4"/>
  <c r="D85" i="4"/>
  <c r="C85" i="4"/>
  <c r="D84" i="4"/>
  <c r="C84" i="4"/>
  <c r="D83" i="4"/>
  <c r="C83" i="4"/>
  <c r="D82" i="4"/>
  <c r="C82" i="4"/>
  <c r="D81" i="4"/>
  <c r="C81" i="4"/>
  <c r="D80" i="4"/>
  <c r="C80" i="4"/>
  <c r="D79" i="4"/>
  <c r="C79" i="4"/>
  <c r="D78" i="4"/>
  <c r="C78" i="4"/>
  <c r="D77" i="4"/>
  <c r="C77" i="4"/>
  <c r="D76" i="4"/>
  <c r="C76" i="4"/>
  <c r="D75" i="4"/>
  <c r="C75" i="4"/>
  <c r="D74" i="4"/>
  <c r="C74" i="4"/>
  <c r="D73" i="4"/>
  <c r="C73" i="4"/>
  <c r="D72" i="4"/>
  <c r="C72" i="4"/>
  <c r="D71" i="4"/>
  <c r="C71" i="4"/>
  <c r="D70" i="4"/>
  <c r="C70" i="4"/>
  <c r="D69" i="4"/>
  <c r="C69" i="4"/>
  <c r="D68" i="4"/>
  <c r="C68" i="4"/>
  <c r="D67" i="4"/>
  <c r="C67" i="4"/>
  <c r="D66" i="4"/>
  <c r="C66" i="4"/>
  <c r="D65" i="4"/>
  <c r="C65" i="4"/>
  <c r="D64" i="4"/>
  <c r="C64" i="4"/>
  <c r="D63" i="4"/>
  <c r="C63" i="4"/>
  <c r="D62" i="4"/>
  <c r="C62" i="4"/>
  <c r="D61" i="4"/>
  <c r="C61" i="4"/>
  <c r="D60" i="4"/>
  <c r="C60" i="4"/>
  <c r="D59" i="4"/>
  <c r="C59" i="4"/>
  <c r="D58" i="4"/>
  <c r="C58" i="4"/>
  <c r="D57" i="4"/>
  <c r="C57" i="4"/>
  <c r="D56" i="4"/>
  <c r="C56" i="4"/>
  <c r="D55" i="4"/>
  <c r="C55" i="4"/>
  <c r="D54" i="4"/>
  <c r="C54" i="4"/>
  <c r="D53" i="4"/>
  <c r="C53" i="4"/>
  <c r="D52" i="4"/>
  <c r="C52" i="4"/>
  <c r="D51" i="4"/>
  <c r="C51" i="4"/>
  <c r="D50" i="4"/>
  <c r="C50" i="4"/>
  <c r="D49" i="4"/>
  <c r="C49" i="4"/>
  <c r="D48" i="4"/>
  <c r="C48" i="4"/>
  <c r="D28" i="4"/>
  <c r="C28" i="4"/>
  <c r="D27" i="4"/>
  <c r="C27" i="4"/>
  <c r="D26" i="4"/>
  <c r="C26" i="4"/>
  <c r="D25" i="4"/>
  <c r="C25" i="4"/>
  <c r="D24" i="4"/>
  <c r="C24" i="4"/>
  <c r="D23" i="4"/>
  <c r="C23" i="4"/>
  <c r="D22" i="4"/>
  <c r="C22" i="4"/>
  <c r="D21" i="4"/>
  <c r="C21" i="4"/>
  <c r="D20" i="4"/>
  <c r="C20" i="4"/>
  <c r="D19" i="4"/>
  <c r="C19" i="4"/>
  <c r="D18" i="4"/>
  <c r="C18" i="4"/>
  <c r="D17" i="4"/>
  <c r="C17" i="4"/>
  <c r="D16" i="4"/>
  <c r="C16" i="4"/>
  <c r="D15" i="4"/>
  <c r="C15" i="4"/>
  <c r="D14" i="4"/>
  <c r="C14" i="4"/>
  <c r="D13" i="4"/>
  <c r="C13" i="4"/>
  <c r="D12" i="4"/>
  <c r="C12" i="4"/>
  <c r="D11" i="4"/>
  <c r="C11" i="4"/>
  <c r="Q210" i="4"/>
  <c r="S210" i="4" s="1"/>
  <c r="Q209" i="4"/>
  <c r="R209" i="4" s="1"/>
  <c r="T209" i="4" s="1"/>
  <c r="U209" i="4" s="1"/>
  <c r="Q208" i="4"/>
  <c r="S208" i="4" s="1"/>
  <c r="Q207" i="4"/>
  <c r="S207" i="4" s="1"/>
  <c r="Q206" i="4"/>
  <c r="S206" i="4" s="1"/>
  <c r="Q205" i="4"/>
  <c r="R205" i="4" s="1"/>
  <c r="T205" i="4" s="1"/>
  <c r="U205" i="4" s="1"/>
  <c r="Q204" i="4"/>
  <c r="S204" i="4" s="1"/>
  <c r="Q203" i="4"/>
  <c r="S203" i="4" s="1"/>
  <c r="Q202" i="4"/>
  <c r="S202" i="4" s="1"/>
  <c r="Q201" i="4"/>
  <c r="R201" i="4" s="1"/>
  <c r="T201" i="4" s="1"/>
  <c r="U201" i="4" s="1"/>
  <c r="Q200" i="4"/>
  <c r="R200" i="4" s="1"/>
  <c r="T200" i="4" s="1"/>
  <c r="U200" i="4" s="1"/>
  <c r="Q199" i="4"/>
  <c r="S199" i="4" s="1"/>
  <c r="Q198" i="4"/>
  <c r="S198" i="4" s="1"/>
  <c r="Q197" i="4"/>
  <c r="R197" i="4" s="1"/>
  <c r="T197" i="4" s="1"/>
  <c r="U197" i="4" s="1"/>
  <c r="Q196" i="4"/>
  <c r="S196" i="4" s="1"/>
  <c r="Q195" i="4"/>
  <c r="S195" i="4" s="1"/>
  <c r="Q194" i="4"/>
  <c r="S194" i="4" s="1"/>
  <c r="Q193" i="4"/>
  <c r="R193" i="4" s="1"/>
  <c r="T193" i="4" s="1"/>
  <c r="U193" i="4" s="1"/>
  <c r="Q192" i="4"/>
  <c r="S192" i="4" s="1"/>
  <c r="Q191" i="4"/>
  <c r="S191" i="4" s="1"/>
  <c r="Q190" i="4"/>
  <c r="S190" i="4" s="1"/>
  <c r="Q189" i="4"/>
  <c r="R189" i="4" s="1"/>
  <c r="T189" i="4" s="1"/>
  <c r="U189" i="4" s="1"/>
  <c r="Q188" i="4"/>
  <c r="S188" i="4" s="1"/>
  <c r="Q187" i="4"/>
  <c r="S187" i="4" s="1"/>
  <c r="Q186" i="4"/>
  <c r="S186" i="4" s="1"/>
  <c r="Q185" i="4"/>
  <c r="R185" i="4" s="1"/>
  <c r="T185" i="4" s="1"/>
  <c r="U185" i="4" s="1"/>
  <c r="Q184" i="4"/>
  <c r="S184" i="4" s="1"/>
  <c r="Q183" i="4"/>
  <c r="S183" i="4" s="1"/>
  <c r="Q182" i="4"/>
  <c r="S182" i="4" s="1"/>
  <c r="S201" i="4" l="1"/>
  <c r="S200" i="4"/>
  <c r="S189" i="4"/>
  <c r="R192" i="4"/>
  <c r="T192" i="4" s="1"/>
  <c r="U192" i="4" s="1"/>
  <c r="S197" i="4"/>
  <c r="R208" i="4"/>
  <c r="T208" i="4" s="1"/>
  <c r="U208" i="4" s="1"/>
  <c r="S185" i="4"/>
  <c r="R196" i="4"/>
  <c r="T196" i="4" s="1"/>
  <c r="U196" i="4" s="1"/>
  <c r="S205" i="4"/>
  <c r="R188" i="4"/>
  <c r="T188" i="4" s="1"/>
  <c r="U188" i="4" s="1"/>
  <c r="S193" i="4"/>
  <c r="R204" i="4"/>
  <c r="T204" i="4" s="1"/>
  <c r="U204" i="4" s="1"/>
  <c r="S209" i="4"/>
  <c r="R184" i="4"/>
  <c r="T184" i="4" s="1"/>
  <c r="U184" i="4" s="1"/>
  <c r="R183" i="4"/>
  <c r="T183" i="4" s="1"/>
  <c r="U183" i="4" s="1"/>
  <c r="R199" i="4"/>
  <c r="T199" i="4" s="1"/>
  <c r="U199" i="4" s="1"/>
  <c r="R203" i="4"/>
  <c r="T203" i="4" s="1"/>
  <c r="U203" i="4" s="1"/>
  <c r="R207" i="4"/>
  <c r="T207" i="4" s="1"/>
  <c r="U207" i="4" s="1"/>
  <c r="R182" i="4"/>
  <c r="T182" i="4" s="1"/>
  <c r="U182" i="4" s="1"/>
  <c r="R198" i="4"/>
  <c r="T198" i="4" s="1"/>
  <c r="U198" i="4" s="1"/>
  <c r="R202" i="4"/>
  <c r="T202" i="4" s="1"/>
  <c r="U202" i="4" s="1"/>
  <c r="R206" i="4"/>
  <c r="T206" i="4" s="1"/>
  <c r="U206" i="4" s="1"/>
  <c r="R210" i="4"/>
  <c r="T210" i="4" s="1"/>
  <c r="U210" i="4" s="1"/>
  <c r="R187" i="4"/>
  <c r="T187" i="4" s="1"/>
  <c r="U187" i="4" s="1"/>
  <c r="R191" i="4"/>
  <c r="T191" i="4" s="1"/>
  <c r="U191" i="4" s="1"/>
  <c r="R195" i="4"/>
  <c r="T195" i="4" s="1"/>
  <c r="U195" i="4" s="1"/>
  <c r="R186" i="4"/>
  <c r="T186" i="4" s="1"/>
  <c r="U186" i="4" s="1"/>
  <c r="R190" i="4"/>
  <c r="T190" i="4" s="1"/>
  <c r="U190" i="4" s="1"/>
  <c r="R194" i="4"/>
  <c r="T194" i="4" s="1"/>
  <c r="U194" i="4" s="1"/>
  <c r="Q239" i="4" l="1"/>
  <c r="S239" i="4" s="1"/>
  <c r="Q238" i="4"/>
  <c r="S238" i="4" s="1"/>
  <c r="Q237" i="4"/>
  <c r="Q236" i="4"/>
  <c r="S236" i="4" s="1"/>
  <c r="Q235" i="4"/>
  <c r="S235" i="4" s="1"/>
  <c r="Q234" i="4"/>
  <c r="S234" i="4" s="1"/>
  <c r="Q233" i="4"/>
  <c r="Q232" i="4"/>
  <c r="Q231" i="4"/>
  <c r="S231" i="4" s="1"/>
  <c r="Q230" i="4"/>
  <c r="S230" i="4" s="1"/>
  <c r="Q229" i="4"/>
  <c r="S229" i="4" s="1"/>
  <c r="Q228" i="4"/>
  <c r="Q227" i="4"/>
  <c r="S227" i="4" s="1"/>
  <c r="Q226" i="4"/>
  <c r="R226" i="4" s="1"/>
  <c r="T226" i="4" s="1"/>
  <c r="U226" i="4" s="1"/>
  <c r="Q225" i="4"/>
  <c r="Q224" i="4"/>
  <c r="Q223" i="4"/>
  <c r="S223" i="4" s="1"/>
  <c r="Q222" i="4"/>
  <c r="R222" i="4" s="1"/>
  <c r="T222" i="4" s="1"/>
  <c r="U222" i="4" s="1"/>
  <c r="Q221" i="4"/>
  <c r="S221" i="4" s="1"/>
  <c r="Q220" i="4"/>
  <c r="Q219" i="4"/>
  <c r="S219" i="4" s="1"/>
  <c r="Q218" i="4"/>
  <c r="S218" i="4" s="1"/>
  <c r="Q217" i="4"/>
  <c r="S217" i="4" s="1"/>
  <c r="Q216" i="4"/>
  <c r="Q215" i="4"/>
  <c r="S215" i="4" s="1"/>
  <c r="Q214" i="4"/>
  <c r="S214" i="4" s="1"/>
  <c r="Q213" i="4"/>
  <c r="S213" i="4" s="1"/>
  <c r="Q212" i="4"/>
  <c r="Q211" i="4"/>
  <c r="S211" i="4" s="1"/>
  <c r="Q163" i="4"/>
  <c r="S163" i="4" s="1"/>
  <c r="Q162" i="4"/>
  <c r="Q161" i="4"/>
  <c r="S161" i="4" s="1"/>
  <c r="Q160" i="4"/>
  <c r="S160" i="4" s="1"/>
  <c r="Q159" i="4"/>
  <c r="S159" i="4" s="1"/>
  <c r="Q158" i="4"/>
  <c r="Q157" i="4"/>
  <c r="R157" i="4" s="1"/>
  <c r="T157" i="4" s="1"/>
  <c r="U157" i="4" s="1"/>
  <c r="Q156" i="4"/>
  <c r="S156" i="4" s="1"/>
  <c r="Q155" i="4"/>
  <c r="S155" i="4" s="1"/>
  <c r="Q154" i="4"/>
  <c r="Q153" i="4"/>
  <c r="S153" i="4" s="1"/>
  <c r="Q152" i="4"/>
  <c r="R152" i="4" s="1"/>
  <c r="T152" i="4" s="1"/>
  <c r="U152" i="4" s="1"/>
  <c r="Q151" i="4"/>
  <c r="S151" i="4" s="1"/>
  <c r="Q150" i="4"/>
  <c r="Q149" i="4"/>
  <c r="S149" i="4" s="1"/>
  <c r="Q148" i="4"/>
  <c r="S148" i="4" s="1"/>
  <c r="Q147" i="4"/>
  <c r="Q146" i="4"/>
  <c r="Q145" i="4"/>
  <c r="S145" i="4" s="1"/>
  <c r="Q144" i="4"/>
  <c r="S144" i="4" s="1"/>
  <c r="Q143" i="4"/>
  <c r="S143" i="4" s="1"/>
  <c r="Q142" i="4"/>
  <c r="Q141" i="4"/>
  <c r="S141" i="4" s="1"/>
  <c r="Q140" i="4"/>
  <c r="S140" i="4" s="1"/>
  <c r="Q139" i="4"/>
  <c r="S139" i="4" s="1"/>
  <c r="Q138" i="4"/>
  <c r="Q137" i="4"/>
  <c r="S137" i="4" s="1"/>
  <c r="Q136" i="4"/>
  <c r="R136" i="4" s="1"/>
  <c r="T136" i="4" s="1"/>
  <c r="U136" i="4" s="1"/>
  <c r="Q135" i="4"/>
  <c r="S135" i="4" s="1"/>
  <c r="Q134" i="4"/>
  <c r="S134" i="4" s="1"/>
  <c r="Q133" i="4"/>
  <c r="Q132" i="4"/>
  <c r="S132" i="4" s="1"/>
  <c r="Q131" i="4"/>
  <c r="S131" i="4" s="1"/>
  <c r="Q130" i="4"/>
  <c r="Q129" i="4"/>
  <c r="Q128" i="4"/>
  <c r="S128" i="4" s="1"/>
  <c r="Q127" i="4"/>
  <c r="S127" i="4" s="1"/>
  <c r="Q126" i="4"/>
  <c r="S126" i="4" s="1"/>
  <c r="Q125" i="4"/>
  <c r="R125" i="4" s="1"/>
  <c r="T125" i="4" s="1"/>
  <c r="U125" i="4" s="1"/>
  <c r="Q124" i="4"/>
  <c r="S124" i="4" s="1"/>
  <c r="Q123" i="4"/>
  <c r="S123" i="4" s="1"/>
  <c r="Q122" i="4"/>
  <c r="S122" i="4" s="1"/>
  <c r="Q121" i="4"/>
  <c r="R121" i="4" s="1"/>
  <c r="T121" i="4" s="1"/>
  <c r="U121" i="4" s="1"/>
  <c r="Q120" i="4"/>
  <c r="R120" i="4" s="1"/>
  <c r="T120" i="4" s="1"/>
  <c r="U120" i="4" s="1"/>
  <c r="Q119" i="4"/>
  <c r="S119" i="4" s="1"/>
  <c r="Q118" i="4"/>
  <c r="S118" i="4" s="1"/>
  <c r="Q117" i="4"/>
  <c r="R117" i="4" s="1"/>
  <c r="T117" i="4" s="1"/>
  <c r="U117" i="4" s="1"/>
  <c r="Q116" i="4"/>
  <c r="S116" i="4" s="1"/>
  <c r="Q115" i="4"/>
  <c r="S115" i="4" s="1"/>
  <c r="Q114" i="4"/>
  <c r="S114" i="4" s="1"/>
  <c r="Q113" i="4"/>
  <c r="R113" i="4" s="1"/>
  <c r="T113" i="4" s="1"/>
  <c r="U113" i="4" s="1"/>
  <c r="Q112" i="4"/>
  <c r="R112" i="4" s="1"/>
  <c r="T112" i="4" s="1"/>
  <c r="U112" i="4" s="1"/>
  <c r="Q111" i="4"/>
  <c r="S111" i="4" s="1"/>
  <c r="Q110" i="4"/>
  <c r="Q109" i="4"/>
  <c r="R109" i="4" s="1"/>
  <c r="T109" i="4" s="1"/>
  <c r="U109" i="4" s="1"/>
  <c r="Q108" i="4"/>
  <c r="R108" i="4" s="1"/>
  <c r="T108" i="4" s="1"/>
  <c r="U108" i="4" s="1"/>
  <c r="Q107" i="4"/>
  <c r="S107" i="4" s="1"/>
  <c r="Q106" i="4"/>
  <c r="Q105" i="4"/>
  <c r="R105" i="4" s="1"/>
  <c r="T105" i="4" s="1"/>
  <c r="U105" i="4" s="1"/>
  <c r="Q104" i="4"/>
  <c r="S104" i="4" s="1"/>
  <c r="Q103" i="4"/>
  <c r="Q102" i="4"/>
  <c r="R102" i="4" s="1"/>
  <c r="T102" i="4" s="1"/>
  <c r="U102" i="4" s="1"/>
  <c r="Q101" i="4"/>
  <c r="S101" i="4" s="1"/>
  <c r="Q100" i="4"/>
  <c r="S100" i="4" s="1"/>
  <c r="Q99" i="4"/>
  <c r="Q98" i="4"/>
  <c r="R98" i="4" s="1"/>
  <c r="T98" i="4" s="1"/>
  <c r="U98" i="4" s="1"/>
  <c r="Q97" i="4"/>
  <c r="S97" i="4" s="1"/>
  <c r="Q96" i="4"/>
  <c r="S96" i="4" s="1"/>
  <c r="Q95" i="4"/>
  <c r="Q94" i="4"/>
  <c r="R94" i="4" s="1"/>
  <c r="T94" i="4" s="1"/>
  <c r="U94" i="4" s="1"/>
  <c r="Q93" i="4"/>
  <c r="S93" i="4" s="1"/>
  <c r="Q92" i="4"/>
  <c r="S92" i="4" s="1"/>
  <c r="Q91" i="4"/>
  <c r="Q90" i="4"/>
  <c r="R90" i="4" s="1"/>
  <c r="T90" i="4" s="1"/>
  <c r="U90" i="4" s="1"/>
  <c r="Q89" i="4"/>
  <c r="S89" i="4" s="1"/>
  <c r="Q88" i="4"/>
  <c r="S88" i="4" s="1"/>
  <c r="Q87" i="4"/>
  <c r="Q86" i="4"/>
  <c r="R86" i="4" s="1"/>
  <c r="T86" i="4" s="1"/>
  <c r="U86" i="4" s="1"/>
  <c r="Q85" i="4"/>
  <c r="S85" i="4" s="1"/>
  <c r="Q84" i="4"/>
  <c r="S84" i="4" s="1"/>
  <c r="Q83" i="4"/>
  <c r="Q82" i="4"/>
  <c r="R82" i="4" s="1"/>
  <c r="T82" i="4" s="1"/>
  <c r="U82" i="4" s="1"/>
  <c r="Q81" i="4"/>
  <c r="S81" i="4" s="1"/>
  <c r="Q80" i="4"/>
  <c r="S80" i="4" s="1"/>
  <c r="Q79" i="4"/>
  <c r="Q78" i="4"/>
  <c r="R78" i="4" s="1"/>
  <c r="T78" i="4" s="1"/>
  <c r="U78" i="4" s="1"/>
  <c r="Q77" i="4"/>
  <c r="S77" i="4" s="1"/>
  <c r="Q76" i="4"/>
  <c r="R76" i="4" s="1"/>
  <c r="T76" i="4" s="1"/>
  <c r="U76" i="4" s="1"/>
  <c r="Q75" i="4"/>
  <c r="S75" i="4" s="1"/>
  <c r="Q74" i="4"/>
  <c r="Q73" i="4"/>
  <c r="R73" i="4" s="1"/>
  <c r="T73" i="4" s="1"/>
  <c r="U73" i="4" s="1"/>
  <c r="Q72" i="4"/>
  <c r="S72" i="4" s="1"/>
  <c r="Q71" i="4"/>
  <c r="S71" i="4" s="1"/>
  <c r="Q70" i="4"/>
  <c r="Q69" i="4"/>
  <c r="R69" i="4" s="1"/>
  <c r="T69" i="4" s="1"/>
  <c r="U69" i="4" s="1"/>
  <c r="Q68" i="4"/>
  <c r="S68" i="4" s="1"/>
  <c r="Q67" i="4"/>
  <c r="S67" i="4" s="1"/>
  <c r="Q66" i="4"/>
  <c r="Q65" i="4"/>
  <c r="R65" i="4" s="1"/>
  <c r="T65" i="4" s="1"/>
  <c r="U65" i="4" s="1"/>
  <c r="Q64" i="4"/>
  <c r="S64" i="4" s="1"/>
  <c r="Q63" i="4"/>
  <c r="S63" i="4" s="1"/>
  <c r="Q62" i="4"/>
  <c r="Q61" i="4"/>
  <c r="R61" i="4" s="1"/>
  <c r="T61" i="4" s="1"/>
  <c r="U61" i="4" s="1"/>
  <c r="Q60" i="4"/>
  <c r="S60" i="4" s="1"/>
  <c r="Q59" i="4"/>
  <c r="S59" i="4" s="1"/>
  <c r="Q58" i="4"/>
  <c r="Q57" i="4"/>
  <c r="R57" i="4" s="1"/>
  <c r="T57" i="4" s="1"/>
  <c r="U57" i="4" s="1"/>
  <c r="Q56" i="4"/>
  <c r="S56" i="4" s="1"/>
  <c r="Q55" i="4"/>
  <c r="S55" i="4" s="1"/>
  <c r="Q54" i="4"/>
  <c r="Q53" i="4"/>
  <c r="R53" i="4" s="1"/>
  <c r="T53" i="4" s="1"/>
  <c r="U53" i="4" s="1"/>
  <c r="Q52" i="4"/>
  <c r="S52" i="4" s="1"/>
  <c r="Q51" i="4"/>
  <c r="S51" i="4" s="1"/>
  <c r="Q50" i="4"/>
  <c r="Q49" i="4"/>
  <c r="R49" i="4" s="1"/>
  <c r="T49" i="4" s="1"/>
  <c r="U49" i="4" s="1"/>
  <c r="Q48" i="4"/>
  <c r="S48" i="4" s="1"/>
  <c r="Q47" i="4"/>
  <c r="R47" i="4" s="1"/>
  <c r="T47" i="4" s="1"/>
  <c r="U47" i="4" s="1"/>
  <c r="Q46" i="4"/>
  <c r="R46" i="4" s="1"/>
  <c r="T46" i="4" s="1"/>
  <c r="U46" i="4" s="1"/>
  <c r="Q44" i="4"/>
  <c r="S44" i="4" s="1"/>
  <c r="Q43" i="4"/>
  <c r="S43" i="4" s="1"/>
  <c r="Q42" i="4"/>
  <c r="R42" i="4" s="1"/>
  <c r="T42" i="4" s="1"/>
  <c r="U42" i="4" s="1"/>
  <c r="Q41" i="4"/>
  <c r="S41" i="4" s="1"/>
  <c r="Q40" i="4"/>
  <c r="S40" i="4" s="1"/>
  <c r="Q39" i="4"/>
  <c r="S39" i="4" s="1"/>
  <c r="Q38" i="4"/>
  <c r="R38" i="4" s="1"/>
  <c r="T38" i="4" s="1"/>
  <c r="U38" i="4" s="1"/>
  <c r="Q37" i="4"/>
  <c r="S37" i="4" s="1"/>
  <c r="Q36" i="4"/>
  <c r="S36" i="4" s="1"/>
  <c r="Q35" i="4"/>
  <c r="S35" i="4" s="1"/>
  <c r="Q34" i="4"/>
  <c r="R34" i="4" s="1"/>
  <c r="T34" i="4" s="1"/>
  <c r="U34" i="4" s="1"/>
  <c r="Q33" i="4"/>
  <c r="S33" i="4" s="1"/>
  <c r="Q32" i="4"/>
  <c r="S32" i="4" s="1"/>
  <c r="Q31" i="4"/>
  <c r="S31" i="4" s="1"/>
  <c r="Q30" i="4"/>
  <c r="R30" i="4" s="1"/>
  <c r="T30" i="4" s="1"/>
  <c r="U30" i="4" s="1"/>
  <c r="Q29" i="4"/>
  <c r="S29" i="4" s="1"/>
  <c r="Q28" i="4"/>
  <c r="R28" i="4" s="1"/>
  <c r="T28" i="4" s="1"/>
  <c r="U28" i="4" s="1"/>
  <c r="Q27" i="4"/>
  <c r="S27" i="4" s="1"/>
  <c r="Q26" i="4"/>
  <c r="S26" i="4" s="1"/>
  <c r="Q25" i="4"/>
  <c r="R25" i="4" s="1"/>
  <c r="T25" i="4" s="1"/>
  <c r="U25" i="4" s="1"/>
  <c r="Q24" i="4"/>
  <c r="S24" i="4" s="1"/>
  <c r="Q23" i="4"/>
  <c r="S23" i="4" s="1"/>
  <c r="Q22" i="4"/>
  <c r="S22" i="4" s="1"/>
  <c r="Q21" i="4"/>
  <c r="R21" i="4" s="1"/>
  <c r="T21" i="4" s="1"/>
  <c r="U21" i="4" s="1"/>
  <c r="Q20" i="4"/>
  <c r="S20" i="4" s="1"/>
  <c r="Q19" i="4"/>
  <c r="S19" i="4" s="1"/>
  <c r="Q18" i="4"/>
  <c r="S18" i="4" s="1"/>
  <c r="Q17" i="4"/>
  <c r="R17" i="4" s="1"/>
  <c r="T17" i="4" s="1"/>
  <c r="U17" i="4" s="1"/>
  <c r="Q16" i="4"/>
  <c r="R16" i="4" s="1"/>
  <c r="T16" i="4" s="1"/>
  <c r="U16" i="4" s="1"/>
  <c r="Q15" i="4"/>
  <c r="S15" i="4" s="1"/>
  <c r="Q14" i="4"/>
  <c r="S14" i="4" s="1"/>
  <c r="Q13" i="4"/>
  <c r="R13" i="4" s="1"/>
  <c r="T13" i="4" s="1"/>
  <c r="U13" i="4" s="1"/>
  <c r="Q12" i="4"/>
  <c r="S12" i="4" s="1"/>
  <c r="Q11" i="4"/>
  <c r="S112" i="4" l="1"/>
  <c r="S226" i="4"/>
  <c r="R235" i="4"/>
  <c r="T235" i="4" s="1"/>
  <c r="U235" i="4" s="1"/>
  <c r="S65" i="4"/>
  <c r="S152" i="4"/>
  <c r="S157" i="4"/>
  <c r="R238" i="4"/>
  <c r="T238" i="4" s="1"/>
  <c r="U238" i="4" s="1"/>
  <c r="S108" i="4"/>
  <c r="S109" i="4"/>
  <c r="R111" i="4"/>
  <c r="T111" i="4" s="1"/>
  <c r="U111" i="4" s="1"/>
  <c r="S136" i="4"/>
  <c r="R149" i="4"/>
  <c r="T149" i="4" s="1"/>
  <c r="U149" i="4" s="1"/>
  <c r="S222" i="4"/>
  <c r="R223" i="4"/>
  <c r="T223" i="4" s="1"/>
  <c r="U223" i="4" s="1"/>
  <c r="S105" i="4"/>
  <c r="S120" i="4"/>
  <c r="R159" i="4"/>
  <c r="T159" i="4" s="1"/>
  <c r="U159" i="4" s="1"/>
  <c r="R160" i="4"/>
  <c r="T160" i="4" s="1"/>
  <c r="U160" i="4" s="1"/>
  <c r="S16" i="4"/>
  <c r="S17" i="4"/>
  <c r="R29" i="4"/>
  <c r="T29" i="4" s="1"/>
  <c r="U29" i="4" s="1"/>
  <c r="R41" i="4"/>
  <c r="T41" i="4" s="1"/>
  <c r="U41" i="4" s="1"/>
  <c r="S53" i="4"/>
  <c r="S69" i="4"/>
  <c r="R71" i="4"/>
  <c r="T71" i="4" s="1"/>
  <c r="U71" i="4" s="1"/>
  <c r="R72" i="4"/>
  <c r="T72" i="4" s="1"/>
  <c r="U72" i="4" s="1"/>
  <c r="R75" i="4"/>
  <c r="T75" i="4" s="1"/>
  <c r="U75" i="4" s="1"/>
  <c r="R77" i="4"/>
  <c r="T77" i="4" s="1"/>
  <c r="U77" i="4" s="1"/>
  <c r="R84" i="4"/>
  <c r="T84" i="4" s="1"/>
  <c r="U84" i="4" s="1"/>
  <c r="R85" i="4"/>
  <c r="T85" i="4" s="1"/>
  <c r="U85" i="4" s="1"/>
  <c r="S117" i="4"/>
  <c r="S125" i="4"/>
  <c r="R127" i="4"/>
  <c r="T127" i="4" s="1"/>
  <c r="U127" i="4" s="1"/>
  <c r="R140" i="4"/>
  <c r="T140" i="4" s="1"/>
  <c r="U140" i="4" s="1"/>
  <c r="R153" i="4"/>
  <c r="T153" i="4" s="1"/>
  <c r="U153" i="4" s="1"/>
  <c r="R215" i="4"/>
  <c r="T215" i="4" s="1"/>
  <c r="U215" i="4" s="1"/>
  <c r="R12" i="4"/>
  <c r="T12" i="4" s="1"/>
  <c r="U12" i="4" s="1"/>
  <c r="S21" i="4"/>
  <c r="S57" i="4"/>
  <c r="S73" i="4"/>
  <c r="S76" i="4"/>
  <c r="S78" i="4"/>
  <c r="R80" i="4"/>
  <c r="T80" i="4" s="1"/>
  <c r="U80" i="4" s="1"/>
  <c r="R81" i="4"/>
  <c r="T81" i="4" s="1"/>
  <c r="U81" i="4" s="1"/>
  <c r="S98" i="4"/>
  <c r="R141" i="4"/>
  <c r="T141" i="4" s="1"/>
  <c r="U141" i="4" s="1"/>
  <c r="R217" i="4"/>
  <c r="T217" i="4" s="1"/>
  <c r="U217" i="4" s="1"/>
  <c r="S30" i="4"/>
  <c r="S34" i="4"/>
  <c r="S46" i="4"/>
  <c r="S61" i="4"/>
  <c r="S102" i="4"/>
  <c r="R104" i="4"/>
  <c r="T104" i="4" s="1"/>
  <c r="U104" i="4" s="1"/>
  <c r="R107" i="4"/>
  <c r="T107" i="4" s="1"/>
  <c r="U107" i="4" s="1"/>
  <c r="R221" i="4"/>
  <c r="T221" i="4" s="1"/>
  <c r="U221" i="4" s="1"/>
  <c r="S13" i="4"/>
  <c r="R24" i="4"/>
  <c r="T24" i="4" s="1"/>
  <c r="U24" i="4" s="1"/>
  <c r="S28" i="4"/>
  <c r="R37" i="4"/>
  <c r="T37" i="4" s="1"/>
  <c r="U37" i="4" s="1"/>
  <c r="S42" i="4"/>
  <c r="S82" i="4"/>
  <c r="S86" i="4"/>
  <c r="R88" i="4"/>
  <c r="T88" i="4" s="1"/>
  <c r="U88" i="4" s="1"/>
  <c r="R89" i="4"/>
  <c r="T89" i="4" s="1"/>
  <c r="U89" i="4" s="1"/>
  <c r="R92" i="4"/>
  <c r="T92" i="4" s="1"/>
  <c r="U92" i="4" s="1"/>
  <c r="R93" i="4"/>
  <c r="T93" i="4" s="1"/>
  <c r="U93" i="4" s="1"/>
  <c r="R115" i="4"/>
  <c r="T115" i="4" s="1"/>
  <c r="U115" i="4" s="1"/>
  <c r="R116" i="4"/>
  <c r="T116" i="4" s="1"/>
  <c r="U116" i="4" s="1"/>
  <c r="S121" i="4"/>
  <c r="R123" i="4"/>
  <c r="T123" i="4" s="1"/>
  <c r="U123" i="4" s="1"/>
  <c r="R128" i="4"/>
  <c r="T128" i="4" s="1"/>
  <c r="U128" i="4" s="1"/>
  <c r="R131" i="4"/>
  <c r="T131" i="4" s="1"/>
  <c r="U131" i="4" s="1"/>
  <c r="R137" i="4"/>
  <c r="T137" i="4" s="1"/>
  <c r="U137" i="4" s="1"/>
  <c r="R143" i="4"/>
  <c r="T143" i="4" s="1"/>
  <c r="U143" i="4" s="1"/>
  <c r="R144" i="4"/>
  <c r="T144" i="4" s="1"/>
  <c r="U144" i="4" s="1"/>
  <c r="R155" i="4"/>
  <c r="T155" i="4" s="1"/>
  <c r="U155" i="4" s="1"/>
  <c r="R161" i="4"/>
  <c r="T161" i="4" s="1"/>
  <c r="U161" i="4" s="1"/>
  <c r="R163" i="4"/>
  <c r="T163" i="4" s="1"/>
  <c r="U163" i="4" s="1"/>
  <c r="R218" i="4"/>
  <c r="T218" i="4" s="1"/>
  <c r="U218" i="4" s="1"/>
  <c r="R227" i="4"/>
  <c r="T227" i="4" s="1"/>
  <c r="U227" i="4" s="1"/>
  <c r="R230" i="4"/>
  <c r="T230" i="4" s="1"/>
  <c r="U230" i="4" s="1"/>
  <c r="R20" i="4"/>
  <c r="T20" i="4" s="1"/>
  <c r="U20" i="4" s="1"/>
  <c r="S25" i="4"/>
  <c r="R33" i="4"/>
  <c r="T33" i="4" s="1"/>
  <c r="U33" i="4" s="1"/>
  <c r="S38" i="4"/>
  <c r="R48" i="4"/>
  <c r="T48" i="4" s="1"/>
  <c r="U48" i="4" s="1"/>
  <c r="R51" i="4"/>
  <c r="T51" i="4" s="1"/>
  <c r="U51" i="4" s="1"/>
  <c r="R52" i="4"/>
  <c r="T52" i="4" s="1"/>
  <c r="U52" i="4" s="1"/>
  <c r="R55" i="4"/>
  <c r="T55" i="4" s="1"/>
  <c r="U55" i="4" s="1"/>
  <c r="R56" i="4"/>
  <c r="T56" i="4" s="1"/>
  <c r="U56" i="4" s="1"/>
  <c r="R59" i="4"/>
  <c r="T59" i="4" s="1"/>
  <c r="U59" i="4" s="1"/>
  <c r="R60" i="4"/>
  <c r="T60" i="4" s="1"/>
  <c r="U60" i="4" s="1"/>
  <c r="R63" i="4"/>
  <c r="T63" i="4" s="1"/>
  <c r="U63" i="4" s="1"/>
  <c r="R64" i="4"/>
  <c r="T64" i="4" s="1"/>
  <c r="U64" i="4" s="1"/>
  <c r="R67" i="4"/>
  <c r="T67" i="4" s="1"/>
  <c r="U67" i="4" s="1"/>
  <c r="R68" i="4"/>
  <c r="T68" i="4" s="1"/>
  <c r="U68" i="4" s="1"/>
  <c r="S90" i="4"/>
  <c r="S94" i="4"/>
  <c r="R96" i="4"/>
  <c r="T96" i="4" s="1"/>
  <c r="U96" i="4" s="1"/>
  <c r="R97" i="4"/>
  <c r="T97" i="4" s="1"/>
  <c r="U97" i="4" s="1"/>
  <c r="R100" i="4"/>
  <c r="T100" i="4" s="1"/>
  <c r="U100" i="4" s="1"/>
  <c r="R101" i="4"/>
  <c r="T101" i="4" s="1"/>
  <c r="U101" i="4" s="1"/>
  <c r="S113" i="4"/>
  <c r="R119" i="4"/>
  <c r="T119" i="4" s="1"/>
  <c r="U119" i="4" s="1"/>
  <c r="R124" i="4"/>
  <c r="T124" i="4" s="1"/>
  <c r="U124" i="4" s="1"/>
  <c r="R132" i="4"/>
  <c r="T132" i="4" s="1"/>
  <c r="U132" i="4" s="1"/>
  <c r="R134" i="4"/>
  <c r="T134" i="4" s="1"/>
  <c r="U134" i="4" s="1"/>
  <c r="R139" i="4"/>
  <c r="T139" i="4" s="1"/>
  <c r="U139" i="4" s="1"/>
  <c r="R145" i="4"/>
  <c r="T145" i="4" s="1"/>
  <c r="U145" i="4" s="1"/>
  <c r="R148" i="4"/>
  <c r="T148" i="4" s="1"/>
  <c r="U148" i="4" s="1"/>
  <c r="R156" i="4"/>
  <c r="T156" i="4" s="1"/>
  <c r="U156" i="4" s="1"/>
  <c r="R211" i="4"/>
  <c r="T211" i="4" s="1"/>
  <c r="U211" i="4" s="1"/>
  <c r="R214" i="4"/>
  <c r="T214" i="4" s="1"/>
  <c r="U214" i="4" s="1"/>
  <c r="R219" i="4"/>
  <c r="T219" i="4" s="1"/>
  <c r="U219" i="4" s="1"/>
  <c r="R231" i="4"/>
  <c r="T231" i="4" s="1"/>
  <c r="U231" i="4" s="1"/>
  <c r="R234" i="4"/>
  <c r="T234" i="4" s="1"/>
  <c r="U234" i="4" s="1"/>
  <c r="R11" i="4"/>
  <c r="T11" i="4" s="1"/>
  <c r="U11" i="4" s="1"/>
  <c r="S11" i="4"/>
  <c r="S103" i="4"/>
  <c r="R103" i="4"/>
  <c r="T103" i="4" s="1"/>
  <c r="U103" i="4" s="1"/>
  <c r="R15" i="4"/>
  <c r="T15" i="4" s="1"/>
  <c r="U15" i="4" s="1"/>
  <c r="R19" i="4"/>
  <c r="T19" i="4" s="1"/>
  <c r="U19" i="4" s="1"/>
  <c r="R23" i="4"/>
  <c r="T23" i="4" s="1"/>
  <c r="U23" i="4" s="1"/>
  <c r="R27" i="4"/>
  <c r="T27" i="4" s="1"/>
  <c r="U27" i="4" s="1"/>
  <c r="R32" i="4"/>
  <c r="T32" i="4" s="1"/>
  <c r="U32" i="4" s="1"/>
  <c r="R36" i="4"/>
  <c r="T36" i="4" s="1"/>
  <c r="U36" i="4" s="1"/>
  <c r="R40" i="4"/>
  <c r="T40" i="4" s="1"/>
  <c r="U40" i="4" s="1"/>
  <c r="R44" i="4"/>
  <c r="T44" i="4" s="1"/>
  <c r="U44" i="4" s="1"/>
  <c r="S49" i="4"/>
  <c r="S133" i="4"/>
  <c r="R133" i="4"/>
  <c r="T133" i="4" s="1"/>
  <c r="U133" i="4" s="1"/>
  <c r="S212" i="4"/>
  <c r="R212" i="4"/>
  <c r="T212" i="4" s="1"/>
  <c r="U212" i="4" s="1"/>
  <c r="S150" i="4"/>
  <c r="R150" i="4"/>
  <c r="T150" i="4" s="1"/>
  <c r="U150" i="4" s="1"/>
  <c r="R14" i="4"/>
  <c r="T14" i="4" s="1"/>
  <c r="U14" i="4" s="1"/>
  <c r="R26" i="4"/>
  <c r="T26" i="4" s="1"/>
  <c r="U26" i="4" s="1"/>
  <c r="R31" i="4"/>
  <c r="T31" i="4" s="1"/>
  <c r="U31" i="4" s="1"/>
  <c r="R35" i="4"/>
  <c r="T35" i="4" s="1"/>
  <c r="U35" i="4" s="1"/>
  <c r="R39" i="4"/>
  <c r="T39" i="4" s="1"/>
  <c r="U39" i="4" s="1"/>
  <c r="R43" i="4"/>
  <c r="T43" i="4" s="1"/>
  <c r="U43" i="4" s="1"/>
  <c r="S50" i="4"/>
  <c r="R50" i="4"/>
  <c r="T50" i="4" s="1"/>
  <c r="U50" i="4" s="1"/>
  <c r="S54" i="4"/>
  <c r="R54" i="4"/>
  <c r="T54" i="4" s="1"/>
  <c r="U54" i="4" s="1"/>
  <c r="S58" i="4"/>
  <c r="R58" i="4"/>
  <c r="T58" i="4" s="1"/>
  <c r="U58" i="4" s="1"/>
  <c r="S62" i="4"/>
  <c r="R62" i="4"/>
  <c r="T62" i="4" s="1"/>
  <c r="U62" i="4" s="1"/>
  <c r="S66" i="4"/>
  <c r="R66" i="4"/>
  <c r="T66" i="4" s="1"/>
  <c r="U66" i="4" s="1"/>
  <c r="S74" i="4"/>
  <c r="R74" i="4"/>
  <c r="T74" i="4" s="1"/>
  <c r="U74" i="4" s="1"/>
  <c r="S83" i="4"/>
  <c r="R83" i="4"/>
  <c r="T83" i="4" s="1"/>
  <c r="U83" i="4" s="1"/>
  <c r="S91" i="4"/>
  <c r="R91" i="4"/>
  <c r="T91" i="4" s="1"/>
  <c r="U91" i="4" s="1"/>
  <c r="S99" i="4"/>
  <c r="R99" i="4"/>
  <c r="T99" i="4" s="1"/>
  <c r="U99" i="4" s="1"/>
  <c r="S106" i="4"/>
  <c r="R106" i="4"/>
  <c r="T106" i="4" s="1"/>
  <c r="U106" i="4" s="1"/>
  <c r="S147" i="4"/>
  <c r="R147" i="4"/>
  <c r="T147" i="4" s="1"/>
  <c r="U147" i="4" s="1"/>
  <c r="S228" i="4"/>
  <c r="R228" i="4"/>
  <c r="T228" i="4" s="1"/>
  <c r="U228" i="4" s="1"/>
  <c r="S70" i="4"/>
  <c r="R70" i="4"/>
  <c r="T70" i="4" s="1"/>
  <c r="U70" i="4" s="1"/>
  <c r="S79" i="4"/>
  <c r="R79" i="4"/>
  <c r="T79" i="4" s="1"/>
  <c r="U79" i="4" s="1"/>
  <c r="S87" i="4"/>
  <c r="R87" i="4"/>
  <c r="T87" i="4" s="1"/>
  <c r="U87" i="4" s="1"/>
  <c r="S95" i="4"/>
  <c r="R95" i="4"/>
  <c r="T95" i="4" s="1"/>
  <c r="U95" i="4" s="1"/>
  <c r="S110" i="4"/>
  <c r="R110" i="4"/>
  <c r="T110" i="4" s="1"/>
  <c r="U110" i="4" s="1"/>
  <c r="S225" i="4"/>
  <c r="R225" i="4"/>
  <c r="T225" i="4" s="1"/>
  <c r="U225" i="4" s="1"/>
  <c r="R18" i="4"/>
  <c r="T18" i="4" s="1"/>
  <c r="U18" i="4" s="1"/>
  <c r="R22" i="4"/>
  <c r="T22" i="4" s="1"/>
  <c r="U22" i="4" s="1"/>
  <c r="S47" i="4"/>
  <c r="S130" i="4"/>
  <c r="R130" i="4"/>
  <c r="T130" i="4" s="1"/>
  <c r="U130" i="4" s="1"/>
  <c r="S138" i="4"/>
  <c r="R138" i="4"/>
  <c r="T138" i="4" s="1"/>
  <c r="U138" i="4" s="1"/>
  <c r="S154" i="4"/>
  <c r="R154" i="4"/>
  <c r="T154" i="4" s="1"/>
  <c r="U154" i="4" s="1"/>
  <c r="S216" i="4"/>
  <c r="R216" i="4"/>
  <c r="T216" i="4" s="1"/>
  <c r="U216" i="4" s="1"/>
  <c r="S232" i="4"/>
  <c r="R232" i="4"/>
  <c r="T232" i="4" s="1"/>
  <c r="U232" i="4" s="1"/>
  <c r="S237" i="4"/>
  <c r="R237" i="4"/>
  <c r="T237" i="4" s="1"/>
  <c r="U237" i="4" s="1"/>
  <c r="R114" i="4"/>
  <c r="T114" i="4" s="1"/>
  <c r="U114" i="4" s="1"/>
  <c r="R118" i="4"/>
  <c r="T118" i="4" s="1"/>
  <c r="U118" i="4" s="1"/>
  <c r="R122" i="4"/>
  <c r="T122" i="4" s="1"/>
  <c r="U122" i="4" s="1"/>
  <c r="R126" i="4"/>
  <c r="T126" i="4" s="1"/>
  <c r="U126" i="4" s="1"/>
  <c r="R135" i="4"/>
  <c r="T135" i="4" s="1"/>
  <c r="U135" i="4" s="1"/>
  <c r="S142" i="4"/>
  <c r="R142" i="4"/>
  <c r="T142" i="4" s="1"/>
  <c r="U142" i="4" s="1"/>
  <c r="R151" i="4"/>
  <c r="T151" i="4" s="1"/>
  <c r="U151" i="4" s="1"/>
  <c r="S158" i="4"/>
  <c r="R158" i="4"/>
  <c r="T158" i="4" s="1"/>
  <c r="U158" i="4" s="1"/>
  <c r="R213" i="4"/>
  <c r="T213" i="4" s="1"/>
  <c r="U213" i="4" s="1"/>
  <c r="S220" i="4"/>
  <c r="R220" i="4"/>
  <c r="T220" i="4" s="1"/>
  <c r="U220" i="4" s="1"/>
  <c r="R229" i="4"/>
  <c r="T229" i="4" s="1"/>
  <c r="U229" i="4" s="1"/>
  <c r="S233" i="4"/>
  <c r="R233" i="4"/>
  <c r="T233" i="4" s="1"/>
  <c r="U233" i="4" s="1"/>
  <c r="S129" i="4"/>
  <c r="R129" i="4"/>
  <c r="T129" i="4" s="1"/>
  <c r="U129" i="4" s="1"/>
  <c r="S146" i="4"/>
  <c r="R146" i="4"/>
  <c r="T146" i="4" s="1"/>
  <c r="U146" i="4" s="1"/>
  <c r="S162" i="4"/>
  <c r="R162" i="4"/>
  <c r="T162" i="4" s="1"/>
  <c r="U162" i="4" s="1"/>
  <c r="S224" i="4"/>
  <c r="R224" i="4"/>
  <c r="T224" i="4" s="1"/>
  <c r="U224" i="4" s="1"/>
  <c r="R236" i="4"/>
  <c r="T236" i="4" s="1"/>
  <c r="U236" i="4" s="1"/>
  <c r="R239" i="4"/>
  <c r="T239" i="4" s="1"/>
  <c r="U239" i="4" s="1"/>
  <c r="AB240" i="4" l="1"/>
  <c r="W240" i="4"/>
  <c r="Q240" i="4"/>
  <c r="R240" i="4" s="1"/>
  <c r="T240" i="4" s="1"/>
  <c r="U240" i="4" s="1"/>
  <c r="M240" i="4"/>
  <c r="L240" i="4"/>
  <c r="J240" i="4"/>
  <c r="G240" i="4"/>
  <c r="D240" i="4"/>
  <c r="C240" i="4"/>
  <c r="S240" i="4" l="1"/>
  <c r="AB66" i="1"/>
  <c r="W66" i="1"/>
  <c r="Q66" i="1"/>
  <c r="S66" i="1" s="1"/>
  <c r="M66" i="1"/>
  <c r="L66" i="1"/>
  <c r="J66" i="1"/>
  <c r="G66" i="1"/>
  <c r="AB45" i="1"/>
  <c r="AB44" i="1"/>
  <c r="AB43" i="1"/>
  <c r="AB42" i="1"/>
  <c r="AB41" i="1"/>
  <c r="AB40" i="1"/>
  <c r="AB39" i="1"/>
  <c r="AB38" i="1"/>
  <c r="AB37" i="1"/>
  <c r="AB36" i="1"/>
  <c r="AB35" i="1"/>
  <c r="AB34" i="1"/>
  <c r="AB33" i="1"/>
  <c r="AB32" i="1"/>
  <c r="AB31" i="1"/>
  <c r="AB30" i="1"/>
  <c r="AB29" i="1"/>
  <c r="AB28" i="1"/>
  <c r="AB27" i="1"/>
  <c r="AB26" i="1"/>
  <c r="AB25" i="1"/>
  <c r="AB24" i="1"/>
  <c r="AB23" i="1"/>
  <c r="AB22" i="1"/>
  <c r="AB21" i="1"/>
  <c r="AB20" i="1"/>
  <c r="AB19" i="1"/>
  <c r="AB18" i="1"/>
  <c r="AB17" i="1"/>
  <c r="AB16" i="1"/>
  <c r="AB15" i="1"/>
  <c r="AB14" i="1"/>
  <c r="AB13" i="1"/>
  <c r="AB12" i="1"/>
  <c r="AB11"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M45" i="1"/>
  <c r="L45" i="1"/>
  <c r="M44" i="1"/>
  <c r="L44" i="1"/>
  <c r="M43" i="1"/>
  <c r="L43" i="1"/>
  <c r="M42" i="1"/>
  <c r="L42" i="1"/>
  <c r="M41" i="1"/>
  <c r="L41" i="1"/>
  <c r="M40" i="1"/>
  <c r="L40" i="1"/>
  <c r="M39" i="1"/>
  <c r="L39" i="1"/>
  <c r="M38" i="1"/>
  <c r="L38" i="1"/>
  <c r="M37" i="1"/>
  <c r="L37" i="1"/>
  <c r="M36" i="1"/>
  <c r="L36" i="1"/>
  <c r="M35" i="1"/>
  <c r="L35" i="1"/>
  <c r="M34" i="1"/>
  <c r="L34" i="1"/>
  <c r="M33" i="1"/>
  <c r="L33" i="1"/>
  <c r="M32" i="1"/>
  <c r="L32" i="1"/>
  <c r="M31" i="1"/>
  <c r="L31" i="1"/>
  <c r="M30" i="1"/>
  <c r="L30" i="1"/>
  <c r="M29" i="1"/>
  <c r="L29" i="1"/>
  <c r="M28" i="1"/>
  <c r="L28" i="1"/>
  <c r="M27" i="1"/>
  <c r="L27" i="1"/>
  <c r="M26" i="1"/>
  <c r="L26" i="1"/>
  <c r="M25" i="1"/>
  <c r="L25" i="1"/>
  <c r="M24" i="1"/>
  <c r="L24" i="1"/>
  <c r="M23" i="1"/>
  <c r="L23" i="1"/>
  <c r="M22" i="1"/>
  <c r="L22" i="1"/>
  <c r="M21" i="1"/>
  <c r="L21" i="1"/>
  <c r="M20" i="1"/>
  <c r="L20" i="1"/>
  <c r="M19" i="1"/>
  <c r="L19" i="1"/>
  <c r="M18" i="1"/>
  <c r="L18" i="1"/>
  <c r="M17" i="1"/>
  <c r="L17" i="1"/>
  <c r="M16" i="1"/>
  <c r="L16" i="1"/>
  <c r="M15" i="1"/>
  <c r="L15" i="1"/>
  <c r="M14" i="1"/>
  <c r="L14" i="1"/>
  <c r="M13" i="1"/>
  <c r="L13" i="1"/>
  <c r="M12" i="1"/>
  <c r="L12" i="1"/>
  <c r="M11" i="1"/>
  <c r="L11"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Q44" i="1"/>
  <c r="R44" i="1" s="1"/>
  <c r="T44" i="1" s="1"/>
  <c r="U44" i="1" s="1"/>
  <c r="Q43" i="1"/>
  <c r="S43" i="1" s="1"/>
  <c r="Q22" i="1"/>
  <c r="R22" i="1" s="1"/>
  <c r="T22" i="1" s="1"/>
  <c r="U22" i="1" s="1"/>
  <c r="Q33" i="1"/>
  <c r="S33" i="1" s="1"/>
  <c r="S22" i="1" l="1"/>
  <c r="S44" i="1"/>
  <c r="R66" i="1"/>
  <c r="T66" i="1" s="1"/>
  <c r="U66" i="1" s="1"/>
  <c r="R43" i="1"/>
  <c r="T43" i="1" s="1"/>
  <c r="U43" i="1" s="1"/>
  <c r="R33" i="1"/>
  <c r="T33" i="1" s="1"/>
  <c r="U33" i="1" s="1"/>
  <c r="AB84" i="1" l="1"/>
  <c r="AB83" i="1"/>
  <c r="AB82" i="1"/>
  <c r="AB81" i="1"/>
  <c r="AB80" i="1"/>
  <c r="AB79" i="1"/>
  <c r="AB78" i="1"/>
  <c r="AB77" i="1"/>
  <c r="AB76" i="1"/>
  <c r="AB75" i="1"/>
  <c r="AB74" i="1"/>
  <c r="AB73" i="1"/>
  <c r="AB72" i="1"/>
  <c r="AB71" i="1"/>
  <c r="AB70" i="1"/>
  <c r="AB69" i="1"/>
  <c r="AB68" i="1"/>
  <c r="AB67" i="1"/>
  <c r="AB65" i="1"/>
  <c r="AB64" i="1"/>
  <c r="AB63" i="1"/>
  <c r="AB62" i="1"/>
  <c r="AB61" i="1"/>
  <c r="AB60" i="1"/>
  <c r="AB59" i="1"/>
  <c r="AB58" i="1"/>
  <c r="AB57" i="1"/>
  <c r="AB56" i="1"/>
  <c r="AB55" i="1"/>
  <c r="AB54" i="1"/>
  <c r="AB53" i="1"/>
  <c r="AB52" i="1"/>
  <c r="AB51" i="1"/>
  <c r="AB50" i="1"/>
  <c r="AB49" i="1"/>
  <c r="AB48" i="1"/>
  <c r="AB47" i="1"/>
  <c r="AB46" i="1"/>
  <c r="W84" i="1"/>
  <c r="W83" i="1"/>
  <c r="W82" i="1"/>
  <c r="W81" i="1"/>
  <c r="W80" i="1"/>
  <c r="W79" i="1"/>
  <c r="W78" i="1"/>
  <c r="W77" i="1"/>
  <c r="W76" i="1"/>
  <c r="W75" i="1"/>
  <c r="W74" i="1"/>
  <c r="W73" i="1"/>
  <c r="W72" i="1"/>
  <c r="W71" i="1"/>
  <c r="W70" i="1"/>
  <c r="W69" i="1"/>
  <c r="W68" i="1"/>
  <c r="W67" i="1"/>
  <c r="W65" i="1"/>
  <c r="W64" i="1"/>
  <c r="W63" i="1"/>
  <c r="W62" i="1"/>
  <c r="W61" i="1"/>
  <c r="W60" i="1"/>
  <c r="W59" i="1"/>
  <c r="W58" i="1"/>
  <c r="W57" i="1"/>
  <c r="W56" i="1"/>
  <c r="W55" i="1"/>
  <c r="W54" i="1"/>
  <c r="W53" i="1"/>
  <c r="W52" i="1"/>
  <c r="W51" i="1"/>
  <c r="W50" i="1"/>
  <c r="W49" i="1"/>
  <c r="W48" i="1"/>
  <c r="W47" i="1"/>
  <c r="W46" i="1"/>
  <c r="W11" i="1"/>
  <c r="M84" i="1"/>
  <c r="L84" i="1"/>
  <c r="M83" i="1"/>
  <c r="L83" i="1"/>
  <c r="M82" i="1"/>
  <c r="L82" i="1"/>
  <c r="M81" i="1"/>
  <c r="L81" i="1"/>
  <c r="M80" i="1"/>
  <c r="L80" i="1"/>
  <c r="M79" i="1"/>
  <c r="L79" i="1"/>
  <c r="M78" i="1"/>
  <c r="L78" i="1"/>
  <c r="M77" i="1"/>
  <c r="L77" i="1"/>
  <c r="M76" i="1"/>
  <c r="L76" i="1"/>
  <c r="M75" i="1"/>
  <c r="L75" i="1"/>
  <c r="M74" i="1"/>
  <c r="L74" i="1"/>
  <c r="M73" i="1"/>
  <c r="L73" i="1"/>
  <c r="M72" i="1"/>
  <c r="L72" i="1"/>
  <c r="M71" i="1"/>
  <c r="L71" i="1"/>
  <c r="M70" i="1"/>
  <c r="L70" i="1"/>
  <c r="M69" i="1"/>
  <c r="L69" i="1"/>
  <c r="M68" i="1"/>
  <c r="L68" i="1"/>
  <c r="M67" i="1"/>
  <c r="L67" i="1"/>
  <c r="M65" i="1"/>
  <c r="L65" i="1"/>
  <c r="M64" i="1"/>
  <c r="L64" i="1"/>
  <c r="M63" i="1"/>
  <c r="L63" i="1"/>
  <c r="M62" i="1"/>
  <c r="L62" i="1"/>
  <c r="M61" i="1"/>
  <c r="L61" i="1"/>
  <c r="M60" i="1"/>
  <c r="L60" i="1"/>
  <c r="M59" i="1"/>
  <c r="L59" i="1"/>
  <c r="M58" i="1"/>
  <c r="L58" i="1"/>
  <c r="M57" i="1"/>
  <c r="L57" i="1"/>
  <c r="M56" i="1"/>
  <c r="L56" i="1"/>
  <c r="M55" i="1"/>
  <c r="L55" i="1"/>
  <c r="M54" i="1"/>
  <c r="L54" i="1"/>
  <c r="M53" i="1"/>
  <c r="L53" i="1"/>
  <c r="M52" i="1"/>
  <c r="L52" i="1"/>
  <c r="M51" i="1"/>
  <c r="L51" i="1"/>
  <c r="M50" i="1"/>
  <c r="L50" i="1"/>
  <c r="M49" i="1"/>
  <c r="L49" i="1"/>
  <c r="M48" i="1"/>
  <c r="L48" i="1"/>
  <c r="M47" i="1"/>
  <c r="L47" i="1"/>
  <c r="M46" i="1"/>
  <c r="L46" i="1"/>
  <c r="J84" i="1"/>
  <c r="J83" i="1"/>
  <c r="J82" i="1"/>
  <c r="J81" i="1"/>
  <c r="J80" i="1"/>
  <c r="J79" i="1"/>
  <c r="J78" i="1"/>
  <c r="J77" i="1"/>
  <c r="J76" i="1"/>
  <c r="J75" i="1"/>
  <c r="J74" i="1"/>
  <c r="J73" i="1"/>
  <c r="J72" i="1"/>
  <c r="J71" i="1"/>
  <c r="J70" i="1"/>
  <c r="J69" i="1"/>
  <c r="J68" i="1"/>
  <c r="J67" i="1"/>
  <c r="J65" i="1"/>
  <c r="J64" i="1"/>
  <c r="J63" i="1"/>
  <c r="J62" i="1"/>
  <c r="J61" i="1"/>
  <c r="J60" i="1"/>
  <c r="J59" i="1"/>
  <c r="J58" i="1"/>
  <c r="J57" i="1"/>
  <c r="J56" i="1"/>
  <c r="J55" i="1"/>
  <c r="J54" i="1"/>
  <c r="J53" i="1"/>
  <c r="J52" i="1"/>
  <c r="J51" i="1"/>
  <c r="J50" i="1"/>
  <c r="J49" i="1"/>
  <c r="J48" i="1"/>
  <c r="J47" i="1"/>
  <c r="J46" i="1"/>
  <c r="J14" i="1"/>
  <c r="J13" i="1"/>
  <c r="J12" i="1"/>
  <c r="J11" i="1"/>
  <c r="G84" i="1"/>
  <c r="G83" i="1"/>
  <c r="G82" i="1"/>
  <c r="G81" i="1"/>
  <c r="G80" i="1"/>
  <c r="G79" i="1"/>
  <c r="G78" i="1"/>
  <c r="G77" i="1"/>
  <c r="G76" i="1"/>
  <c r="G75" i="1"/>
  <c r="G74" i="1"/>
  <c r="G73" i="1"/>
  <c r="G72" i="1"/>
  <c r="G71" i="1"/>
  <c r="G70" i="1"/>
  <c r="G69" i="1"/>
  <c r="G68" i="1"/>
  <c r="G67" i="1"/>
  <c r="G65" i="1"/>
  <c r="G64" i="1"/>
  <c r="G63" i="1"/>
  <c r="G62" i="1"/>
  <c r="G61" i="1"/>
  <c r="G60" i="1"/>
  <c r="G59" i="1"/>
  <c r="G58" i="1"/>
  <c r="G57" i="1"/>
  <c r="G56" i="1"/>
  <c r="G55" i="1"/>
  <c r="G54" i="1"/>
  <c r="G53" i="1"/>
  <c r="G52" i="1"/>
  <c r="G51" i="1"/>
  <c r="G50" i="1"/>
  <c r="G49" i="1"/>
  <c r="G48" i="1"/>
  <c r="G47" i="1"/>
  <c r="G46" i="1"/>
  <c r="D84" i="1"/>
  <c r="C84" i="1"/>
  <c r="D83" i="1"/>
  <c r="C83" i="1"/>
  <c r="D82" i="1"/>
  <c r="C82" i="1"/>
  <c r="D81" i="1"/>
  <c r="C81" i="1"/>
  <c r="D80" i="1"/>
  <c r="C80" i="1"/>
  <c r="D79" i="1"/>
  <c r="C79" i="1"/>
  <c r="D78" i="1"/>
  <c r="C78" i="1"/>
  <c r="D77" i="1"/>
  <c r="C77" i="1"/>
  <c r="D76" i="1"/>
  <c r="C76" i="1"/>
  <c r="D75" i="1"/>
  <c r="C75" i="1"/>
  <c r="D74" i="1"/>
  <c r="C74" i="1"/>
  <c r="D73" i="1"/>
  <c r="C73" i="1"/>
  <c r="D72" i="1"/>
  <c r="C72" i="1"/>
  <c r="D71" i="1"/>
  <c r="C71" i="1"/>
  <c r="D70" i="1"/>
  <c r="C70" i="1"/>
  <c r="D69" i="1"/>
  <c r="C69" i="1"/>
  <c r="D68" i="1"/>
  <c r="C68" i="1"/>
  <c r="D67" i="1"/>
  <c r="C67" i="1"/>
  <c r="D65" i="1"/>
  <c r="C65" i="1"/>
  <c r="D64" i="1"/>
  <c r="C64" i="1"/>
  <c r="D63" i="1"/>
  <c r="C63" i="1"/>
  <c r="D62" i="1"/>
  <c r="C62" i="1"/>
  <c r="D61" i="1"/>
  <c r="C61" i="1"/>
  <c r="D60" i="1"/>
  <c r="C60" i="1"/>
  <c r="D59" i="1"/>
  <c r="C59" i="1"/>
  <c r="D58" i="1"/>
  <c r="C58" i="1"/>
  <c r="D57" i="1"/>
  <c r="C57" i="1"/>
  <c r="D56" i="1"/>
  <c r="C56" i="1"/>
  <c r="D55" i="1"/>
  <c r="C55" i="1"/>
  <c r="D54" i="1"/>
  <c r="C54" i="1"/>
  <c r="D53" i="1"/>
  <c r="C53" i="1"/>
  <c r="D52" i="1"/>
  <c r="C52" i="1"/>
  <c r="D51" i="1"/>
  <c r="C51" i="1"/>
  <c r="D50" i="1"/>
  <c r="C50" i="1"/>
  <c r="D49" i="1"/>
  <c r="C49" i="1"/>
  <c r="D48" i="1"/>
  <c r="C48" i="1"/>
  <c r="D47" i="1"/>
  <c r="C47" i="1"/>
  <c r="D45" i="1"/>
  <c r="C45" i="1"/>
  <c r="D42" i="1"/>
  <c r="C42" i="1"/>
  <c r="D41" i="1"/>
  <c r="C41" i="1"/>
  <c r="D40" i="1"/>
  <c r="C40" i="1"/>
  <c r="D39" i="1"/>
  <c r="C39" i="1"/>
  <c r="D38" i="1"/>
  <c r="C38" i="1"/>
  <c r="D37" i="1"/>
  <c r="C37" i="1"/>
  <c r="D35" i="1"/>
  <c r="C35" i="1"/>
  <c r="D34" i="1"/>
  <c r="C34" i="1"/>
  <c r="D32" i="1"/>
  <c r="C32" i="1"/>
  <c r="D31" i="1"/>
  <c r="C31" i="1"/>
  <c r="D30" i="1"/>
  <c r="C30" i="1"/>
  <c r="D29" i="1"/>
  <c r="C29" i="1"/>
  <c r="D28" i="1"/>
  <c r="C28" i="1"/>
  <c r="D27" i="1"/>
  <c r="C27" i="1"/>
  <c r="D26" i="1"/>
  <c r="C26" i="1"/>
  <c r="D25" i="1"/>
  <c r="C25" i="1"/>
  <c r="D23" i="1"/>
  <c r="C23" i="1"/>
  <c r="D21" i="1"/>
  <c r="C21" i="1"/>
  <c r="D20" i="1"/>
  <c r="C20" i="1"/>
  <c r="D19" i="1"/>
  <c r="C19" i="1"/>
  <c r="D18" i="1"/>
  <c r="C18" i="1"/>
  <c r="D17" i="1"/>
  <c r="C17" i="1"/>
  <c r="D16" i="1"/>
  <c r="C16" i="1"/>
  <c r="D15" i="1"/>
  <c r="C15" i="1"/>
  <c r="D14" i="1"/>
  <c r="C14" i="1"/>
  <c r="D13" i="1"/>
  <c r="C13" i="1"/>
  <c r="D12" i="1"/>
  <c r="C12" i="1"/>
  <c r="Q84" i="1"/>
  <c r="S84" i="1" s="1"/>
  <c r="Q83" i="1"/>
  <c r="R83" i="1" s="1"/>
  <c r="T83" i="1" s="1"/>
  <c r="U83" i="1" s="1"/>
  <c r="Q82" i="1"/>
  <c r="S82" i="1" s="1"/>
  <c r="Q81" i="1"/>
  <c r="Q80" i="1"/>
  <c r="S80" i="1" s="1"/>
  <c r="Q79" i="1"/>
  <c r="R79" i="1" s="1"/>
  <c r="T79" i="1" s="1"/>
  <c r="U79" i="1" s="1"/>
  <c r="Q78" i="1"/>
  <c r="S78" i="1" s="1"/>
  <c r="Q77" i="1"/>
  <c r="Q76" i="1"/>
  <c r="S76" i="1" s="1"/>
  <c r="Q75" i="1"/>
  <c r="Q74" i="1"/>
  <c r="Q73" i="1"/>
  <c r="R73" i="1" s="1"/>
  <c r="T73" i="1" s="1"/>
  <c r="U73" i="1" s="1"/>
  <c r="Q72" i="1"/>
  <c r="S72" i="1" s="1"/>
  <c r="Q71" i="1"/>
  <c r="S71" i="1" s="1"/>
  <c r="Q70" i="1"/>
  <c r="Q69" i="1"/>
  <c r="R69" i="1" s="1"/>
  <c r="T69" i="1" s="1"/>
  <c r="U69" i="1" s="1"/>
  <c r="Q68" i="1"/>
  <c r="S68" i="1" s="1"/>
  <c r="Q67" i="1"/>
  <c r="R67" i="1" s="1"/>
  <c r="T67" i="1" s="1"/>
  <c r="U67" i="1" s="1"/>
  <c r="Q65" i="1"/>
  <c r="S65" i="1" s="1"/>
  <c r="Q64" i="1"/>
  <c r="S64" i="1" s="1"/>
  <c r="Q63" i="1"/>
  <c r="Q62" i="1"/>
  <c r="R62" i="1" s="1"/>
  <c r="T62" i="1" s="1"/>
  <c r="U62" i="1" s="1"/>
  <c r="Q61" i="1"/>
  <c r="S61" i="1" s="1"/>
  <c r="Q60" i="1"/>
  <c r="S60" i="1" s="1"/>
  <c r="Q59" i="1"/>
  <c r="Q58" i="1"/>
  <c r="R58" i="1" s="1"/>
  <c r="T58" i="1" s="1"/>
  <c r="U58" i="1" s="1"/>
  <c r="Q57" i="1"/>
  <c r="S57" i="1" s="1"/>
  <c r="Q56" i="1"/>
  <c r="S56" i="1" s="1"/>
  <c r="Q55" i="1"/>
  <c r="Q54" i="1"/>
  <c r="S54" i="1" s="1"/>
  <c r="Q53" i="1"/>
  <c r="Q52" i="1"/>
  <c r="R52" i="1" s="1"/>
  <c r="T52" i="1" s="1"/>
  <c r="U52" i="1" s="1"/>
  <c r="Q51" i="1"/>
  <c r="S51" i="1" s="1"/>
  <c r="Q50" i="1"/>
  <c r="S50" i="1" s="1"/>
  <c r="Q49" i="1"/>
  <c r="Q48" i="1"/>
  <c r="R48" i="1" s="1"/>
  <c r="T48" i="1" s="1"/>
  <c r="U48" i="1" s="1"/>
  <c r="Q47" i="1"/>
  <c r="S47" i="1" s="1"/>
  <c r="Q46" i="1"/>
  <c r="S46" i="1" s="1"/>
  <c r="Q45" i="1"/>
  <c r="Q42" i="1"/>
  <c r="R42" i="1" s="1"/>
  <c r="T42" i="1" s="1"/>
  <c r="U42" i="1" s="1"/>
  <c r="Q41" i="1"/>
  <c r="S41" i="1" s="1"/>
  <c r="Q40" i="1"/>
  <c r="S40" i="1" s="1"/>
  <c r="Q39" i="1"/>
  <c r="Q38" i="1"/>
  <c r="R38" i="1" s="1"/>
  <c r="T38" i="1" s="1"/>
  <c r="U38" i="1" s="1"/>
  <c r="Q37" i="1"/>
  <c r="S37" i="1" s="1"/>
  <c r="Q36" i="1"/>
  <c r="S36" i="1" s="1"/>
  <c r="Q35" i="1"/>
  <c r="Q34" i="1"/>
  <c r="R34" i="1" s="1"/>
  <c r="T34" i="1" s="1"/>
  <c r="U34" i="1" s="1"/>
  <c r="Q32" i="1"/>
  <c r="S32" i="1" s="1"/>
  <c r="Q31" i="1"/>
  <c r="S31" i="1" s="1"/>
  <c r="Q30" i="1"/>
  <c r="Q29" i="1"/>
  <c r="R29" i="1" s="1"/>
  <c r="T29" i="1" s="1"/>
  <c r="U29" i="1" s="1"/>
  <c r="Q28" i="1"/>
  <c r="S28" i="1" s="1"/>
  <c r="Q27" i="1"/>
  <c r="S27" i="1" s="1"/>
  <c r="Q26" i="1"/>
  <c r="Q25" i="1"/>
  <c r="R25" i="1" s="1"/>
  <c r="T25" i="1" s="1"/>
  <c r="U25" i="1" s="1"/>
  <c r="Q24" i="1"/>
  <c r="R24" i="1" s="1"/>
  <c r="T24" i="1" s="1"/>
  <c r="U24" i="1" s="1"/>
  <c r="Q23" i="1"/>
  <c r="S23" i="1" s="1"/>
  <c r="Q21" i="1"/>
  <c r="Q20" i="1"/>
  <c r="R20" i="1" s="1"/>
  <c r="T20" i="1" s="1"/>
  <c r="U20" i="1" s="1"/>
  <c r="Q19" i="1"/>
  <c r="R19" i="1" s="1"/>
  <c r="T19" i="1" s="1"/>
  <c r="U19" i="1" s="1"/>
  <c r="Q18" i="1"/>
  <c r="S18" i="1" s="1"/>
  <c r="Q17" i="1"/>
  <c r="Q16" i="1"/>
  <c r="R16" i="1" s="1"/>
  <c r="T16" i="1" s="1"/>
  <c r="U16" i="1" s="1"/>
  <c r="Q15" i="1"/>
  <c r="S15" i="1" s="1"/>
  <c r="Q14" i="1"/>
  <c r="S14" i="1" s="1"/>
  <c r="Q13" i="1"/>
  <c r="Q12" i="1"/>
  <c r="R12" i="1" s="1"/>
  <c r="T12" i="1" s="1"/>
  <c r="U12" i="1" s="1"/>
  <c r="Q11" i="1"/>
  <c r="S11" i="1" s="1"/>
  <c r="S67" i="1" l="1"/>
  <c r="S58" i="1"/>
  <c r="R76" i="1"/>
  <c r="T76" i="1" s="1"/>
  <c r="U76" i="1" s="1"/>
  <c r="S62" i="1"/>
  <c r="S79" i="1"/>
  <c r="R11" i="1"/>
  <c r="T11" i="1" s="1"/>
  <c r="U11" i="1" s="1"/>
  <c r="R15" i="1"/>
  <c r="T15" i="1" s="1"/>
  <c r="U15" i="1" s="1"/>
  <c r="R23" i="1"/>
  <c r="T23" i="1" s="1"/>
  <c r="U23" i="1" s="1"/>
  <c r="R27" i="1"/>
  <c r="T27" i="1" s="1"/>
  <c r="U27" i="1" s="1"/>
  <c r="R28" i="1"/>
  <c r="T28" i="1" s="1"/>
  <c r="U28" i="1" s="1"/>
  <c r="R32" i="1"/>
  <c r="T32" i="1" s="1"/>
  <c r="U32" i="1" s="1"/>
  <c r="R36" i="1"/>
  <c r="T36" i="1" s="1"/>
  <c r="U36" i="1" s="1"/>
  <c r="R37" i="1"/>
  <c r="T37" i="1" s="1"/>
  <c r="U37" i="1" s="1"/>
  <c r="R40" i="1"/>
  <c r="T40" i="1" s="1"/>
  <c r="U40" i="1" s="1"/>
  <c r="R41" i="1"/>
  <c r="T41" i="1" s="1"/>
  <c r="U41" i="1" s="1"/>
  <c r="R46" i="1"/>
  <c r="T46" i="1" s="1"/>
  <c r="U46" i="1" s="1"/>
  <c r="R47" i="1"/>
  <c r="T47" i="1" s="1"/>
  <c r="U47" i="1" s="1"/>
  <c r="R50" i="1"/>
  <c r="T50" i="1" s="1"/>
  <c r="U50" i="1" s="1"/>
  <c r="R51" i="1"/>
  <c r="T51" i="1" s="1"/>
  <c r="U51" i="1" s="1"/>
  <c r="R54" i="1"/>
  <c r="T54" i="1" s="1"/>
  <c r="U54" i="1" s="1"/>
  <c r="R68" i="1"/>
  <c r="T68" i="1" s="1"/>
  <c r="U68" i="1" s="1"/>
  <c r="R71" i="1"/>
  <c r="T71" i="1" s="1"/>
  <c r="U71" i="1" s="1"/>
  <c r="R72" i="1"/>
  <c r="T72" i="1" s="1"/>
  <c r="U72" i="1" s="1"/>
  <c r="R82" i="1"/>
  <c r="T82" i="1" s="1"/>
  <c r="U82" i="1" s="1"/>
  <c r="S12" i="1"/>
  <c r="S16" i="1"/>
  <c r="S19" i="1"/>
  <c r="S20" i="1"/>
  <c r="S24" i="1"/>
  <c r="S25" i="1"/>
  <c r="S29" i="1"/>
  <c r="S34" i="1"/>
  <c r="S38" i="1"/>
  <c r="S42" i="1"/>
  <c r="S48" i="1"/>
  <c r="S52" i="1"/>
  <c r="R56" i="1"/>
  <c r="T56" i="1" s="1"/>
  <c r="U56" i="1" s="1"/>
  <c r="R57" i="1"/>
  <c r="T57" i="1" s="1"/>
  <c r="U57" i="1" s="1"/>
  <c r="R60" i="1"/>
  <c r="T60" i="1" s="1"/>
  <c r="U60" i="1" s="1"/>
  <c r="R61" i="1"/>
  <c r="T61" i="1" s="1"/>
  <c r="U61" i="1" s="1"/>
  <c r="R64" i="1"/>
  <c r="T64" i="1" s="1"/>
  <c r="U64" i="1" s="1"/>
  <c r="R65" i="1"/>
  <c r="T65" i="1" s="1"/>
  <c r="U65" i="1" s="1"/>
  <c r="S69" i="1"/>
  <c r="S73" i="1"/>
  <c r="R78" i="1"/>
  <c r="T78" i="1" s="1"/>
  <c r="U78" i="1" s="1"/>
  <c r="S83" i="1"/>
  <c r="R14" i="1"/>
  <c r="T14" i="1" s="1"/>
  <c r="U14" i="1" s="1"/>
  <c r="R18" i="1"/>
  <c r="T18" i="1" s="1"/>
  <c r="U18" i="1" s="1"/>
  <c r="R31" i="1"/>
  <c r="T31" i="1" s="1"/>
  <c r="U31" i="1" s="1"/>
  <c r="S13" i="1"/>
  <c r="R13" i="1"/>
  <c r="T13" i="1" s="1"/>
  <c r="U13" i="1" s="1"/>
  <c r="S17" i="1"/>
  <c r="R17" i="1"/>
  <c r="T17" i="1" s="1"/>
  <c r="U17" i="1" s="1"/>
  <c r="S21" i="1"/>
  <c r="R21" i="1"/>
  <c r="T21" i="1" s="1"/>
  <c r="U21" i="1" s="1"/>
  <c r="S26" i="1"/>
  <c r="R26" i="1"/>
  <c r="T26" i="1" s="1"/>
  <c r="U26" i="1" s="1"/>
  <c r="S30" i="1"/>
  <c r="R30" i="1"/>
  <c r="T30" i="1" s="1"/>
  <c r="U30" i="1" s="1"/>
  <c r="S35" i="1"/>
  <c r="R35" i="1"/>
  <c r="T35" i="1" s="1"/>
  <c r="U35" i="1" s="1"/>
  <c r="S39" i="1"/>
  <c r="R39" i="1"/>
  <c r="T39" i="1" s="1"/>
  <c r="U39" i="1" s="1"/>
  <c r="S45" i="1"/>
  <c r="R45" i="1"/>
  <c r="T45" i="1" s="1"/>
  <c r="U45" i="1" s="1"/>
  <c r="S49" i="1"/>
  <c r="R49" i="1"/>
  <c r="T49" i="1" s="1"/>
  <c r="U49" i="1" s="1"/>
  <c r="S53" i="1"/>
  <c r="R53" i="1"/>
  <c r="T53" i="1" s="1"/>
  <c r="U53" i="1" s="1"/>
  <c r="S55" i="1"/>
  <c r="R55" i="1"/>
  <c r="T55" i="1" s="1"/>
  <c r="U55" i="1" s="1"/>
  <c r="S59" i="1"/>
  <c r="R59" i="1"/>
  <c r="T59" i="1" s="1"/>
  <c r="U59" i="1" s="1"/>
  <c r="S63" i="1"/>
  <c r="R63" i="1"/>
  <c r="T63" i="1" s="1"/>
  <c r="U63" i="1" s="1"/>
  <c r="S70" i="1"/>
  <c r="R70" i="1"/>
  <c r="T70" i="1" s="1"/>
  <c r="U70" i="1" s="1"/>
  <c r="S74" i="1"/>
  <c r="R74" i="1"/>
  <c r="T74" i="1" s="1"/>
  <c r="U74" i="1" s="1"/>
  <c r="R77" i="1"/>
  <c r="T77" i="1" s="1"/>
  <c r="U77" i="1" s="1"/>
  <c r="S77" i="1"/>
  <c r="R75" i="1"/>
  <c r="T75" i="1" s="1"/>
  <c r="U75" i="1" s="1"/>
  <c r="S75" i="1"/>
  <c r="S81" i="1"/>
  <c r="R81" i="1"/>
  <c r="T81" i="1" s="1"/>
  <c r="U81" i="1" s="1"/>
  <c r="R80" i="1"/>
  <c r="T80" i="1" s="1"/>
  <c r="U80" i="1" s="1"/>
  <c r="R84" i="1"/>
  <c r="T84" i="1" s="1"/>
  <c r="U84" i="1" s="1"/>
  <c r="D85" i="1"/>
  <c r="C85" i="1"/>
  <c r="G85" i="1" l="1"/>
  <c r="AB85" i="1"/>
  <c r="W85" i="1"/>
  <c r="Q85" i="1" l="1"/>
  <c r="S85" i="1" s="1"/>
  <c r="M85" i="1"/>
  <c r="L85" i="1"/>
  <c r="J85" i="1"/>
  <c r="R85" i="1" l="1"/>
  <c r="T85" i="1" s="1"/>
  <c r="U85" i="1" s="1"/>
</calcChain>
</file>

<file path=xl/sharedStrings.xml><?xml version="1.0" encoding="utf-8"?>
<sst xmlns="http://schemas.openxmlformats.org/spreadsheetml/2006/main" count="5476" uniqueCount="1279">
  <si>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</si>
  <si>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</si>
  <si>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</si>
  <si>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</si>
  <si>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</si>
  <si>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</si>
  <si>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</si>
  <si>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</si>
  <si>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</si>
  <si>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</si>
  <si>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</si>
  <si>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</si>
  <si>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</si>
  <si>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</si>
  <si>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</si>
  <si>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</si>
  <si>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</si>
  <si>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</si>
  <si>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</si>
  <si>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</si>
  <si>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</si>
  <si>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</si>
  <si>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</si>
  <si>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</si>
  <si>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</si>
  <si>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</si>
  <si>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</si>
  <si>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</si>
  <si>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</si>
  <si>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</si>
  <si>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</si>
  <si>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</si>
  <si>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</si>
  <si>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</si>
  <si>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</si>
  <si>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</si>
  <si>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</si>
  <si>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</si>
  <si>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</si>
  <si>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</si>
  <si>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</si>
  <si>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</si>
  <si>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</si>
  <si>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</si>
  <si>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</si>
  <si>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</si>
  <si>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</si>
  <si>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</si>
  <si>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</si>
  <si>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</si>
  <si>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</si>
  <si>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</si>
  <si>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</si>
  <si>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</si>
  <si>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</si>
  <si>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</si>
  <si>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</si>
  <si>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</si>
  <si>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</si>
  <si>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</si>
  <si>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</si>
  <si>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</si>
  <si>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</si>
  <si>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</si>
  <si>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</si>
  <si>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</si>
  <si>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</si>
  <si>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</si>
  <si>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</si>
  <si>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</si>
  <si>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</si>
  <si>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</si>
  <si>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</si>
  <si>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</si>
  <si>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</si>
  <si>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</si>
  <si>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</si>
  <si>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</si>
  <si>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</si>
  <si>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</si>
  <si>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</si>
  <si>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</si>
  <si>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</si>
  <si>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</si>
  <si>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</si>
  <si>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</si>
  <si>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</si>
  <si>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</si>
  <si>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</si>
  <si>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</si>
  <si>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</si>
  <si>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</si>
  <si>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</si>
  <si>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</si>
  <si>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</si>
  <si>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</si>
  <si>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</si>
  <si>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</si>
  <si>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</si>
  <si>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</si>
  <si>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</si>
  <si>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</si>
  <si>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</si>
  <si>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</si>
  <si>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</si>
  <si>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</si>
  <si>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</si>
  <si>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</si>
  <si>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</si>
  <si>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</si>
  <si>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</si>
  <si>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</si>
  <si>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</si>
  <si>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</si>
  <si>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</si>
  <si>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</si>
  <si>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</si>
  <si>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</si>
  <si>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</si>
  <si>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</si>
  <si>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</si>
  <si>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</si>
  <si>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</si>
  <si>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</si>
  <si>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</si>
  <si>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</si>
  <si>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</si>
  <si>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</si>
  <si>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</si>
  <si>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</si>
  <si>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</si>
  <si>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</si>
  <si>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</si>
  <si>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</si>
  <si>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</si>
  <si>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</si>
  <si>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</si>
  <si>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</si>
  <si>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</si>
  <si>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</si>
  <si>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</si>
  <si>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</si>
  <si>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</si>
  <si>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</si>
  <si>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</si>
  <si>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</si>
  <si>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</si>
  <si>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</si>
  <si>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</si>
  <si>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</si>
  <si>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</si>
  <si>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</si>
  <si>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</si>
  <si>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</si>
  <si>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</si>
  <si>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</si>
  <si>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</si>
  <si>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</si>
  <si>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</si>
  <si>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</si>
  <si>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</si>
  <si>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</si>
  <si>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</si>
  <si>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</si>
  <si>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</si>
  <si>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</si>
  <si>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</si>
  <si>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</si>
  <si>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</si>
  <si>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</si>
  <si>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</si>
  <si>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</si>
  <si>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</si>
  <si>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</si>
  <si>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</si>
  <si>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</si>
  <si>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</si>
  <si>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</si>
  <si>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</si>
  <si>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</si>
  <si>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</si>
  <si>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</si>
  <si>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</si>
  <si>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</si>
  <si>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</si>
  <si>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</si>
  <si>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</si>
  <si>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</si>
  <si>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</si>
  <si>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</si>
  <si>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</si>
  <si>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</si>
  <si>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</si>
  <si>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</si>
  <si>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</si>
  <si>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</si>
  <si>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</si>
  <si>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</si>
  <si>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</si>
  <si>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</si>
  <si>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</si>
  <si>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</si>
  <si>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</si>
  <si>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</si>
  <si>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</si>
  <si>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</si>
  <si>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</si>
  <si>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</si>
  <si>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</si>
  <si>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</si>
  <si>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</si>
  <si>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</si>
  <si>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</si>
  <si>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</si>
  <si>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</si>
  <si>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</si>
  <si>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</si>
  <si>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</si>
  <si>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</si>
  <si>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</si>
  <si>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</si>
  <si>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</si>
  <si>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</si>
  <si>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</si>
  <si>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</si>
  <si>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</si>
  <si>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</si>
  <si>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</si>
  <si>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</si>
  <si>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</si>
  <si>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</si>
  <si>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</si>
  <si>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</si>
  <si>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</si>
  <si>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</si>
  <si>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</si>
  <si>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</si>
  <si>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</si>
  <si>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</si>
  <si>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</si>
  <si>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</si>
  <si>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</si>
  <si>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</si>
  <si>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</si>
  <si>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</si>
  <si>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</si>
  <si>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</si>
  <si>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</si>
  <si>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</si>
  <si>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</si>
  <si>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</si>
  <si>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</si>
  <si>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</si>
  <si>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</si>
  <si>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</si>
  <si>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</si>
  <si>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</si>
  <si>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</si>
  <si>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</si>
  <si>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</si>
  <si>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</si>
  <si>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</si>
  <si>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</si>
  <si>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</si>
  <si>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</si>
  <si>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</si>
  <si>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</si>
  <si>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</si>
  <si>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</si>
  <si>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</si>
  <si>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</si>
  <si>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</si>
  <si>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</si>
  <si>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</si>
  <si>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</si>
  <si>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</si>
  <si>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</si>
  <si>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</si>
  <si>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</si>
  <si>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</si>
  <si>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</si>
  <si>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</si>
  <si>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</si>
  <si>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</si>
  <si>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</si>
  <si>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</si>
  <si>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</si>
  <si>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</si>
  <si>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</si>
  <si>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</si>
  <si>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</si>
  <si>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</si>
  <si>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</si>
  <si>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</si>
  <si>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</si>
  <si>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</si>
  <si>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</si>
  <si>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</si>
  <si>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</si>
  <si>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</si>
  <si>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</si>
  <si>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</si>
  <si>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</si>
  <si>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</si>
  <si>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</si>
  <si>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</si>
  <si>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</si>
  <si>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</si>
  <si>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</si>
  <si>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</si>
  <si>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</si>
  <si>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</si>
  <si>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</si>
  <si>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</si>
  <si>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</si>
  <si>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</si>
  <si>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</si>
  <si>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</si>
  <si>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</si>
  <si>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</si>
  <si>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</si>
  <si>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</si>
  <si>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</si>
  <si>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</si>
  <si>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</si>
  <si>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</si>
  <si>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</si>
  <si>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</si>
  <si>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</si>
  <si>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</si>
  <si>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</si>
  <si>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</si>
  <si>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</si>
  <si>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</si>
  <si>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</si>
  <si>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</si>
  <si>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</si>
  <si>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</si>
  <si>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</si>
  <si>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</si>
  <si>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</si>
  <si>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</si>
  <si>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</si>
  <si>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</si>
  <si>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</si>
  <si>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</si>
  <si>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</si>
  <si>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</si>
  <si>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</si>
  <si>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</si>
  <si>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</si>
  <si>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</si>
  <si>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</si>
  <si>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</si>
  <si>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</si>
  <si>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</si>
  <si>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</si>
  <si>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</si>
  <si>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</si>
  <si>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</si>
  <si>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</si>
  <si>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</si>
  <si>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</si>
  <si>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</si>
  <si>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</si>
  <si>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</si>
  <si>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</si>
  <si>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</si>
  <si>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</si>
  <si>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</si>
  <si>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</si>
  <si>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</si>
  <si>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</si>
  <si>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</si>
  <si>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</si>
  <si>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</si>
  <si>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</si>
  <si>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</si>
  <si>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</si>
  <si>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</si>
  <si>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</si>
  <si>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</si>
  <si>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</si>
  <si>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</si>
  <si>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</si>
  <si>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</si>
  <si>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</si>
  <si>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</si>
  <si>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</si>
  <si>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</si>
  <si>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</si>
  <si>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</si>
  <si>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</si>
  <si>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</si>
  <si>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</si>
  <si>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</si>
  <si>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</si>
  <si>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</si>
  <si>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</si>
  <si>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</si>
  <si>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</si>
  <si>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</si>
  <si>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</si>
  <si>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</si>
  <si>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</si>
  <si>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</si>
  <si>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</si>
  <si>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</si>
  <si>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</si>
  <si>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</si>
  <si>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</si>
  <si>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</si>
  <si>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</si>
  <si>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</si>
  <si>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</si>
  <si>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</si>
  <si>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</si>
  <si>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</si>
  <si>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</si>
  <si>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</si>
  <si>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</si>
  <si>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</si>
  <si>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</si>
  <si>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</si>
  <si>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</si>
  <si>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</si>
  <si>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</si>
  <si>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</si>
  <si>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</si>
  <si>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</si>
  <si>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</si>
  <si>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</si>
  <si>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</si>
  <si>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</si>
  <si>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</si>
  <si>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</si>
  <si>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</si>
  <si>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</si>
  <si>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</si>
  <si>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</si>
  <si>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</si>
  <si>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</si>
  <si>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</si>
  <si>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</si>
  <si>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</si>
  <si>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</si>
  <si>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</si>
  <si>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</si>
  <si>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</si>
  <si>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</si>
  <si>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</si>
  <si>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</si>
  <si>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</si>
  <si>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</si>
  <si>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</si>
  <si>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</si>
  <si>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</si>
  <si>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</si>
  <si>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</si>
  <si>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</si>
  <si>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</si>
  <si>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</si>
  <si>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</si>
  <si>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</si>
  <si>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</si>
  <si>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</si>
  <si>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</si>
  <si>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</si>
  <si>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</si>
  <si>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</si>
  <si>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</si>
  <si>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</si>
  <si>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</si>
  <si>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</si>
  <si>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</si>
  <si>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</si>
  <si>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</si>
  <si>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</si>
  <si>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</si>
  <si>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</si>
  <si>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</si>
  <si>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</si>
  <si>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</si>
  <si>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</si>
  <si>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</si>
  <si>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</si>
  <si>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</si>
  <si>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</si>
  <si>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</si>
  <si>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</si>
  <si>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</si>
  <si>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</si>
  <si>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</si>
  <si>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</si>
  <si>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</si>
  <si>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</si>
  <si>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</si>
  <si>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</si>
  <si>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</si>
  <si>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</si>
  <si>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</si>
  <si>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</si>
  <si>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</si>
  <si>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</si>
  <si>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</si>
  <si>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</si>
  <si>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</si>
  <si>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</si>
  <si>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</si>
  <si>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</si>
  <si>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</si>
  <si>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</si>
  <si>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</si>
  <si>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</si>
  <si>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</si>
  <si>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</si>
  <si>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</si>
  <si>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</si>
  <si>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</si>
  <si>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</si>
  <si>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</si>
  <si>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</si>
  <si>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</si>
  <si>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</si>
  <si>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</si>
  <si>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</si>
  <si>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</si>
  <si>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</si>
  <si>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</si>
  <si>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</si>
  <si>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</si>
  <si>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</si>
  <si>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</si>
  <si>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</si>
  <si>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</si>
  <si>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</si>
  <si>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</si>
  <si>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</si>
  <si>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</si>
  <si>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</si>
  <si>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</si>
  <si>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</si>
  <si>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</si>
  <si>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</si>
  <si>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</si>
  <si>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</si>
  <si>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</si>
  <si>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</si>
  <si>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</si>
  <si>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</si>
  <si>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</si>
  <si>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</si>
  <si>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</si>
  <si>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</si>
  <si>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</si>
  <si>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</si>
  <si>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</si>
  <si>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</si>
  <si>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</si>
  <si>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</si>
  <si>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</si>
  <si>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</si>
  <si>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</si>
  <si>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</si>
  <si>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</si>
  <si>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</si>
  <si>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</si>
  <si>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</si>
  <si>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</si>
  <si>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</si>
  <si>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</si>
  <si>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</si>
  <si>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</si>
  <si>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</si>
  <si>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</si>
  <si>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</si>
  <si>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</si>
  <si>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</si>
  <si>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</si>
  <si>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</si>
  <si>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</si>
  <si>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</si>
  <si>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</si>
  <si>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</si>
  <si>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</si>
  <si>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</si>
  <si>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</si>
  <si>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</si>
  <si>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</si>
  <si>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</si>
  <si>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</si>
  <si>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</si>
  <si>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</si>
  <si>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</si>
  <si>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</si>
  <si>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</si>
  <si>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</si>
  <si>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</si>
  <si>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</si>
  <si>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</si>
  <si>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</si>
  <si>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</si>
  <si>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</si>
  <si>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</si>
  <si>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</si>
  <si>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</si>
  <si>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</si>
  <si>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</si>
  <si>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</si>
  <si>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</si>
  <si>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</si>
  <si>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</si>
  <si>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</si>
  <si>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</si>
  <si>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</si>
  <si>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</si>
  <si>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</si>
  <si>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</si>
  <si>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</si>
  <si>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</si>
  <si>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</si>
  <si>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</si>
  <si>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</si>
  <si>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</si>
  <si>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</si>
  <si>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</si>
  <si>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</si>
  <si>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</si>
  <si>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</si>
  <si>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</si>
  <si>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</si>
  <si>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</si>
  <si>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</si>
  <si>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</si>
  <si>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</si>
  <si>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</si>
  <si>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</si>
  <si>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</si>
  <si>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</si>
  <si>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</si>
  <si>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</si>
  <si>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</si>
  <si>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</si>
  <si>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</si>
  <si>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</si>
  <si>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</si>
  <si>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</si>
  <si>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</si>
  <si>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</si>
  <si>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</si>
  <si>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</si>
  <si>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</si>
  <si>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</si>
  <si>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</si>
  <si>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</si>
  <si>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</si>
  <si>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</si>
  <si>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</si>
  <si>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</si>
  <si>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</si>
  <si>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</si>
  <si>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</si>
  <si>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</si>
  <si>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</si>
  <si>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</si>
  <si>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</si>
  <si>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</si>
  <si>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</si>
  <si>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</si>
  <si>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</si>
  <si>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</si>
  <si>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</si>
  <si>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</si>
  <si>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</si>
  <si>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</si>
  <si>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</si>
  <si>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</si>
  <si>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</si>
  <si>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</si>
  <si>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</si>
  <si>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</si>
  <si>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</si>
  <si>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</si>
  <si>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</si>
  <si>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</si>
  <si>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</si>
  <si>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</si>
  <si>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</si>
  <si>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</si>
  <si>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</si>
  <si>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</si>
  <si>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</si>
  <si>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</si>
  <si>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</si>
  <si>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</si>
  <si>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</si>
  <si>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</si>
  <si>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</si>
  <si>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</si>
  <si>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</si>
  <si>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</si>
  <si>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</si>
  <si>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</si>
  <si>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</si>
  <si>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</si>
  <si>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</si>
  <si>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</si>
  <si>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</si>
  <si>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</si>
  <si>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</si>
  <si>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</si>
  <si>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</si>
  <si>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</si>
  <si>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</si>
  <si>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</si>
  <si>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</si>
  <si>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</si>
  <si>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</si>
  <si>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</si>
  <si>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</si>
  <si>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</si>
  <si>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</si>
  <si>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</si>
  <si>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</si>
  <si>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</si>
  <si>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</si>
  <si>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</si>
  <si>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</si>
  <si>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</si>
  <si>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</si>
  <si>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</si>
  <si>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</si>
  <si>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</si>
  <si>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</si>
  <si>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</si>
  <si>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</si>
  <si>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</si>
  <si>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</si>
  <si>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</si>
  <si>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</si>
  <si>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</si>
  <si>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</si>
  <si>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</si>
  <si>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</si>
  <si>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</si>
  <si>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</si>
  <si>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</si>
  <si>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</si>
  <si>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</si>
  <si>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</si>
  <si>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</si>
  <si>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</si>
  <si>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</si>
  <si>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</si>
  <si>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</si>
  <si>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</si>
  <si>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</si>
  <si>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</si>
  <si>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</si>
  <si>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</si>
  <si>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</si>
  <si>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</si>
  <si>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</si>
  <si>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</si>
  <si>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</si>
  <si>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</si>
  <si>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</si>
  <si>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</si>
  <si>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</si>
  <si>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</si>
  <si>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</si>
  <si>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</si>
  <si>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</si>
  <si>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</si>
  <si>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</si>
  <si>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</si>
  <si>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</si>
  <si>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</si>
  <si>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</si>
  <si>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</si>
  <si>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</si>
  <si>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</si>
  <si>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</si>
  <si>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</si>
  <si>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</si>
  <si>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</si>
  <si>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</si>
  <si>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</si>
  <si>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</si>
  <si>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</si>
  <si>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</si>
  <si>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</si>
  <si>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</si>
  <si>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</si>
  <si>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</si>
  <si>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</si>
  <si>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</si>
  <si>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</si>
  <si>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</si>
  <si>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</si>
  <si>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</si>
  <si>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</si>
  <si>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</si>
  <si>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</si>
  <si>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</si>
  <si>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</si>
  <si>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</si>
  <si>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</si>
  <si>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</si>
  <si>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</si>
  <si>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</si>
  <si>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</si>
  <si>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</si>
  <si>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</si>
  <si>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</si>
  <si>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</si>
  <si>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</si>
  <si>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</si>
  <si>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</si>
  <si>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</si>
  <si>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</si>
  <si>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</si>
  <si>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</si>
  <si>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</si>
  <si>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</si>
  <si>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</si>
  <si>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</si>
  <si>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</si>
  <si>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</si>
  <si>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</si>
  <si>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</si>
  <si>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</si>
  <si>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</si>
  <si>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</si>
  <si>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</si>
  <si>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</si>
  <si>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</si>
  <si>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</si>
  <si>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</si>
  <si>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</si>
  <si>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</si>
  <si>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</si>
  <si>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</si>
  <si>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</si>
  <si>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</si>
  <si>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</si>
  <si>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</si>
  <si>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</si>
  <si>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</si>
  <si>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</si>
  <si>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</si>
  <si>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</si>
  <si>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</si>
  <si>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</si>
  <si>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</si>
  <si>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</si>
  <si>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</si>
  <si>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</si>
  <si>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</si>
  <si>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</si>
  <si>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</si>
  <si>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</si>
  <si>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</si>
  <si>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</si>
  <si>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</si>
  <si>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</si>
  <si>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</si>
  <si>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</si>
  <si>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</si>
  <si>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</si>
  <si>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</si>
  <si>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</si>
  <si>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</si>
  <si>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</si>
  <si>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</si>
  <si>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</si>
  <si>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</si>
  <si>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</si>
  <si>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</si>
  <si>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</si>
  <si>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</si>
  <si>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</si>
  <si>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</si>
  <si>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</si>
  <si>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</si>
  <si>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</si>
  <si>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</si>
  <si>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</si>
  <si>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</si>
  <si>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</si>
  <si>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</si>
  <si>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</si>
  <si>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</si>
  <si>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</si>
  <si>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</si>
  <si>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</si>
  <si>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</si>
  <si>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</si>
  <si>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</si>
  <si>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</si>
  <si>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</si>
  <si>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</si>
  <si>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</si>
  <si>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</si>
  <si>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</si>
  <si>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</si>
  <si>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</si>
  <si>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</si>
  <si>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</si>
  <si>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</si>
  <si>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</si>
  <si>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</si>
  <si>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</si>
  <si>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</si>
  <si>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</si>
  <si>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</si>
  <si>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</si>
  <si>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</si>
  <si>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</si>
  <si>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</si>
  <si>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</si>
  <si>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</si>
  <si>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</si>
  <si>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</si>
  <si>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</si>
  <si>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</si>
  <si>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</si>
  <si>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</si>
  <si>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</si>
  <si>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</si>
  <si>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</si>
  <si>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</si>
  <si>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</si>
  <si>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</si>
  <si>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</si>
  <si>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</si>
  <si>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</si>
  <si>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</si>
  <si>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</si>
  <si>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</si>
  <si>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</si>
  <si>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</si>
  <si>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</si>
  <si>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</si>
  <si>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</si>
  <si>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</si>
  <si>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</si>
  <si>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</si>
  <si>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</si>
  <si>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</si>
  <si>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</si>
  <si>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</si>
  <si>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</si>
  <si>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</si>
  <si>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</si>
  <si>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</si>
  <si>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</si>
  <si>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</si>
  <si>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</si>
  <si>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</si>
  <si>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</si>
  <si>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</si>
  <si>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</si>
  <si>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</si>
  <si>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</si>
  <si>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</si>
  <si>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</si>
  <si>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</si>
  <si>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</si>
  <si>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</si>
  <si>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</si>
  <si>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</si>
  <si>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</si>
  <si>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</si>
  <si>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</si>
  <si>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</si>
  <si>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</si>
  <si>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</si>
  <si>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</si>
  <si>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</si>
  <si>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</si>
  <si>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</si>
  <si>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</si>
  <si>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</si>
  <si>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</si>
  <si>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</si>
  <si>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</si>
  <si>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</si>
  <si>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</si>
  <si>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</si>
  <si>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</si>
  <si>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</si>
  <si>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</si>
  <si>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</si>
  <si>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</si>
  <si>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</si>
  <si>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</si>
  <si>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</si>
  <si>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</si>
  <si>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</si>
  <si>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</si>
  <si>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</si>
  <si>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</si>
  <si>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</si>
  <si>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</si>
  <si>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</si>
  <si>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</si>
  <si>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</si>
  <si>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</si>
  <si>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</si>
  <si>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</si>
  <si>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</si>
  <si>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</si>
  <si>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</si>
  <si>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</si>
  <si>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</si>
  <si>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</si>
  <si>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</si>
  <si>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</si>
  <si>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</si>
  <si>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</si>
  <si>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</si>
  <si>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</si>
  <si>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</si>
  <si>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</si>
  <si>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</si>
  <si>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</si>
  <si>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</si>
  <si>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</si>
  <si>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</si>
  <si>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</si>
  <si>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</si>
  <si>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</si>
  <si>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</si>
  <si>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</si>
  <si>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</si>
  <si>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</si>
  <si>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</si>
  <si>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</si>
  <si>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</si>
  <si>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</si>
  <si>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</si>
  <si>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</si>
  <si>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</si>
  <si>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</si>
  <si>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</si>
  <si>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</si>
  <si>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</si>
  <si>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</si>
  <si>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</si>
  <si>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</si>
  <si>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</si>
  <si>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</si>
  <si>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</si>
  <si>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</si>
  <si>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</si>
  <si>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</si>
  <si>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</si>
  <si>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</si>
  <si>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</si>
  <si>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</si>
  <si>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</si>
  <si>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</si>
  <si>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</si>
  <si>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</si>
  <si>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</si>
  <si>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</si>
  <si>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</si>
  <si>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</si>
  <si>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</si>
  <si>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</si>
  <si>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</si>
  <si>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</si>
  <si>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</si>
  <si>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</si>
  <si>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</si>
  <si>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</si>
  <si>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</si>
  <si>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</si>
  <si>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</si>
  <si>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</si>
  <si>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</si>
  <si>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</si>
  <si>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</si>
  <si>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</si>
  <si>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</si>
  <si>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</si>
  <si>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</si>
  <si>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</si>
  <si>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</si>
  <si>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</si>
  <si>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</si>
  <si>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</si>
  <si>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</si>
  <si>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</si>
  <si>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</si>
  <si>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</si>
  <si>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</si>
  <si>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</si>
  <si>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</si>
  <si>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</si>
  <si>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</si>
  <si>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</si>
  <si>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</si>
  <si>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</si>
  <si>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</si>
  <si>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</si>
  <si>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</si>
  <si>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</si>
  <si>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</si>
  <si>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</si>
  <si>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</si>
  <si>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</si>
  <si>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</si>
  <si>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</si>
  <si>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</si>
  <si>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</si>
  <si>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</si>
  <si>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</si>
  <si>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</si>
  <si>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</si>
  <si>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</si>
  <si>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</si>
  <si>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</si>
  <si>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</si>
  <si>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</si>
  <si>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</si>
  <si>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</si>
  <si>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</si>
  <si>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</si>
  <si>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</si>
  <si>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</si>
  <si>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</si>
  <si>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</si>
  <si>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</si>
  <si>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</si>
  <si>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</si>
  <si>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</si>
  <si>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</si>
  <si>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</si>
  <si>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</si>
  <si>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</si>
  <si>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</si>
  <si>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</si>
  <si>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</si>
  <si>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</si>
  <si>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</si>
  <si>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</si>
  <si>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</si>
  <si>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</si>
  <si>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</si>
  <si>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</si>
  <si>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</si>
  <si>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</si>
  <si>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</si>
  <si>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</si>
  <si>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</si>
  <si>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</si>
  <si>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</si>
  <si>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</si>
  <si>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</si>
  <si>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</si>
  <si>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</si>
  <si>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</si>
  <si>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</si>
  <si>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</si>
  <si>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</si>
  <si>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</si>
  <si>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</si>
  <si>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</si>
  <si>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</si>
  <si>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</si>
  <si>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</si>
  <si>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</si>
  <si>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</si>
  <si>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</si>
  <si>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</si>
  <si>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</si>
  <si>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</si>
  <si>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</si>
  <si>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</si>
  <si>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</si>
  <si>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</si>
  <si>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</si>
  <si>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</si>
  <si>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</si>
  <si>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</si>
  <si>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</si>
  <si>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</si>
  <si>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</si>
  <si>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</si>
  <si>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</si>
  <si>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CONTROL DE CAMBIOS EN LA ACTUALIZACIÓN</t>
  </si>
  <si>
    <t>INSUMO</t>
  </si>
  <si>
    <t>DESCRIPCIÓN DETALLADA DE LA ACTUALIZACIÓN</t>
  </si>
  <si>
    <t>Formato: M4F0702F10</t>
  </si>
  <si>
    <t>SI</t>
  </si>
  <si>
    <t>ELEMENTOS DE PROTECCIÓN PERSONAL DE ACUERDO AL MANUAL DE E.P.P. DE LA EMPRESA</t>
  </si>
  <si>
    <t>Reparación y mantenimiento al sistema de iluminación en áreas exteriores en la rotación de turnos  noche.</t>
  </si>
  <si>
    <t>Continuar con el desarrollo del programa de riesgo psicosocial con el fin de retroalimentar acerca del y manejo de estrés, así como factores internos y externos que desarrollen a mayor nivel este riesgo.</t>
  </si>
  <si>
    <t>Alternar posturas y diseño en el puesto de trabajo ,implementar programa de higiene postural; realizar inspecciones de seguridad verificando  puestos de trabajo que pueden generar trastornos o condiciones inseguras</t>
  </si>
  <si>
    <t>Implementar programa de orden y aseo 5 S ,jornadas de orden y aseo y  reciclaje</t>
  </si>
  <si>
    <t>inspeccionar todos los elementos de emergencia para la atención de la contingencia</t>
  </si>
  <si>
    <t>DIVISIÓN SERVICIO ALCANTARILLADO ZONA 4 - ADMINISTRATIVO</t>
  </si>
  <si>
    <t>SUBCENTRAL SANTA LUCIA</t>
  </si>
  <si>
    <t>Planear, coordinar, ejecutar y controlar, las actividades propias del nivel operativo de mantenimiento, para garantizar la correcta y oportuna prestación de los servicios.</t>
  </si>
  <si>
    <t>1.Realizar y mantener las fichas de los proyectos de inversión de la dependencia.2. Elaborar y presentar al superior inmediato para su aprobación el presupuesto anual de inversión y funcionamiento. 3.Gestionar la ejecución presupuestal. Incorporar o dar de baja los activos a cargo del área. 4.Asesorar a las demás dependencias de la empresa en los proyectos que incorporen equipos electromecánicos.5. Desarrollar y presentar los informes que sean solicitados por las áreas y entes de control para mantenerlos informados sobre el desarrollo de las actividades realizadas. 6.Controlar el correcto y adecuado manejo, utilización y mantenimiento de los vehículos, maquinaria y equipos asignados, para programar y coordinar de manera óptima los recursos y cumplir con las metas establecidas.  7.Supervisar el personal a su cargo y dar cabal cumplimiento a las normas y programas de administración de personal establecidos en la empresa.</t>
  </si>
  <si>
    <t xml:space="preserve">Ejecutar y controlar las actividades de operación , mantenimiento y expansión de redes de acueducto y alcantarillado, garantizado la continuidad y la calidad de servicio. </t>
  </si>
  <si>
    <t xml:space="preserve">Ejecutar el programa de mantenimiento , preventivo y correctivo, de la red de acueducto o alcantarillado. Verificar los reportes, y la documentación de daño, avisos y actividades de mantenimiento correctivo y preventivo, realizar el seguimiento y revisión de diseños e información referentes a obras de acueducto o alcantarillado. Realizar estudios de solicitudes de servicios para emitir los conceptos técnicos sobre viabilidad de prestación de servicio, Controlar los procesos de impacto urbano asociados al mantenimiento y construcción de las redes de la zona. Realizar el seguimiento a los indicadores de gestión y calidad del servicio de acueducto y alcantarillado. </t>
  </si>
  <si>
    <t>Fortalecer y Socializar el Programa de Seguridad Vial establecido y hacer revisión periódica de la fecha de vencimiento de la licencia interna de conducción  para cumplir con los requerimientos internos de la empresa</t>
  </si>
  <si>
    <t>Condiciones de seguridad</t>
  </si>
  <si>
    <t>Psicosocial</t>
  </si>
  <si>
    <t>Biológico</t>
  </si>
  <si>
    <t>Se  recomienda continuar con la implementación del  programa  preventivo  de  fumigación en las oficinas  y continuar con las realización de campañas de aseo de manos cumpliendo protocolos de una adecuada limpieza y desinfección de manera constante. Continuar con el desarrollo del programa de vigilancia epidemiológica para el riesgo bilógico</t>
  </si>
  <si>
    <t>Físico</t>
  </si>
  <si>
    <t>Continuar con la ejecución de inspecciones de seguridad e implementar programa de orden y aseo 5 S ,jornadas de orden y aseo y  reciclaje.</t>
  </si>
  <si>
    <t>Biomecánico</t>
  </si>
  <si>
    <t>Practica de pausas activas de manera frecuente para activación de sistema musculo esquelético Desarrollar charlas con especialistas en ergonomía, a fin de que enseñen a los trabajadores ejercicios y buenas practicas de higiene postural.</t>
  </si>
  <si>
    <t>Continuar con la implementación del PVE físico por radiaciones ultravioleta, continuar con el suministro de bloqueador teniendo en cuenta el tiempo de exposición</t>
  </si>
  <si>
    <t>Continuar con la implementación del PVE físico por radiaciones ultravioleta.</t>
  </si>
  <si>
    <t>Fenómenos naturales</t>
  </si>
  <si>
    <t>Inspeccionar todos los elementos y equipos de protección personal que va a utilizar.</t>
  </si>
  <si>
    <t>implementar talleres de reconocimiento defensivo, retroalimentar a los funcionarios sobre los procedimientos de seguridad para casos en los cuales se puedan presentar eventos por la atención a publico.</t>
  </si>
  <si>
    <t>CENTRO DE TRABAJO Y/O PROCESO:  DIRECCIÓN SERVICIO ACUEDUCTO Y ALCANTARILLADO ZONA 4</t>
  </si>
  <si>
    <t>NOMBRE CENTRO DE TRABAJO Y/O PROCESO: DIVISIÓN SERVICIO ALCANTARILLADO ZONA 4 - ADMINISTRATIVO</t>
  </si>
  <si>
    <t>Se modifican los números de expuestos para el cargo tecnólogo en obras civiles 32 siendo 4 la cantidad anterior y en la actualidad 3 expuestos.</t>
  </si>
  <si>
    <t>PVE RIESGO FISICO POR RUV</t>
  </si>
  <si>
    <t>NS 040</t>
  </si>
  <si>
    <t xml:space="preserve">Se agrega columna en la cual se estipula la clasificación del peligro </t>
  </si>
  <si>
    <t>Se añade el riesgo  "TRABAJO EN ALTURAS", por ser requisito normativo (Res. 1409 de 2012). En los cargos jefe de división, profesional especializado 21, profesional 22 y tecnólogo en obras civiles 32..</t>
  </si>
  <si>
    <t>Capacitación y entrenamiento</t>
  </si>
  <si>
    <t>Implementar  programa de ergonomía que incluya posturas adecuadas en el puesto de trabajo,  ejercicios de desenconamiento y fortalecimiento muscular, . Desarrollar charlas con especialistas en ergonomía, a fin de que enseñen a los trabajadores ejercicios y buenas practicas de higiene postural.</t>
  </si>
  <si>
    <t>Garantizar Ya veracidad y oportunidad de Ya información técnica y los diseños necesarios en el desarrollo de los proyectos de inversión, dando cumplimiento a los objetivos del área.</t>
  </si>
  <si>
    <t xml:space="preserve">1.  Efectuar la revisión de los records de acueducto o alcantarillado y diseño de empates e
investigar Ya información necesaria, pare efectuar el diseño de Ya conexión de las nuevas redes a las existentes, 2.  Ejecutar las actividades necesarias que determinen la legalidad y cumplimiento de las  normas técnicas de diseño y construcción exigidas por la Empresa. 3.  Fijar las especificaciones y datos técnicos, para la elaboración de los proyectos de red de   acueducto a alcantarillado y la definición de rondas o áreas de protección y cuerpos de agua. 4.  Responder por el envío de la información técnica, cartográfica y el catastro de usuarios, para mantener actualizado el sistema de información geográfico unificado empresarial (SIGUE). 5.  Elaborar  reportes  y verificar Ya  documentación  de  daños,  avisos  y actividades  de mantenimiento correctivo y preventivo. </t>
  </si>
  <si>
    <t>Generar los reportes correspondientes para alimentar los indicadores y estadísticas del área,   y elaborar y mantener la documentación relacionada con las actividades efectuadas por la misma.</t>
  </si>
  <si>
    <t>1.  Realizar visitas técnicas, de acuerdo a los lineamientos fijados por el superior inmediato,2  Elaborar las estadísticas de avance de actividades de los estudios y proyectos del área, 3.  Recolectar la información de estudios y conceptos técnicos solicitados por las áreas, según las 
 necesidades, 4. Manejar y actualizar las diferentes bases de datos donde se registra la información técnica del area,5.  Ingresar y cerrar debidamente las solicitudes propias del área al sistema, 6.  Realizar modelaciones, análisis y mediciones que sean requeridas por el área, a través del   sistema de información geográfico unificado de la empresa (SIGUE),7. Actualizar los archivos de documentos técnicos relacionados y suministrar al superior inmediato y 
 demás personas interesadas y autorizadas, la información solicitada,8.  Revisar y/o corregir los informes de seguimiento de los diferentes contratos a cargo del área.</t>
  </si>
  <si>
    <t>Se modifica el nivel de exposición para el cargo jefe de división, profesional especializado 21 y profesional 22 de acuerdo al análisis del previsto en el PVE de riesgo físico por RUV siendo el valor anterior 2 y el actual 1 por estar contemplado como bajo el nivel de exposición a comparación de los cargos operativos.</t>
  </si>
  <si>
    <t>NOMBRE CENTRO DE TRABAJO Y/O PROCESO: DIVISIÓN SERVICIO ALCANTARILLADO ZONA 4 - OPERATIVO</t>
  </si>
  <si>
    <t>DIVISIÓN SERVICIO ALCANTARILLADO ZONA 4 - OPERATIVO</t>
  </si>
  <si>
    <t>Suministro de bloqueador teniendo en cuenta el tiempo de exposición</t>
  </si>
  <si>
    <t xml:space="preserve">Sensibilizar a los funcionarios y suministrar (E.P.P) acordes al riesgo </t>
  </si>
  <si>
    <t>Rotar al personal para la actividad</t>
  </si>
  <si>
    <t>Alternar posturas y diseño en el puesto de trabajo ,implementar programa de higiene postural; realizar inspecciones de seguridad verificando sillas y puestos de trabajo que pueden generar trastornos o condiciones inseguras ;ajustar en altura los equipos(escritorios, mesas y elementos  mouse,teclado;dotar  el puesto con elementos ergonómicos como padmouse con apoya muñeca, reposapiés y elevador de pantalla</t>
  </si>
  <si>
    <t xml:space="preserve">Contar con funcionarios competentes para las actividades, realizar diariamente Inspecciones pre-operacionales del equipo y herramientas. </t>
  </si>
  <si>
    <t>Suministro de dotación dependiendo el riesgo(chaqueta)</t>
  </si>
  <si>
    <t>Retroalimentación en el riesgo y entrega de (E.P.P) apropiados para la actividad</t>
  </si>
  <si>
    <t>ADECUAR AL OPERARIO EL EPP ADECUADO PARA LA LABOR.</t>
  </si>
  <si>
    <t>Implementar  programa de ergonomía que incluya posturas adecuadas en el puesto de trabajo,  ejercicios de distencionamiento y fortalecimiento muscular, . Desarrollar charlas con especialistas en ergonomía, a fin de que enseñen a los trabajadores ejercicios y buenas practicas de higiene postural.</t>
  </si>
  <si>
    <t>realizar pausas activas y movimientos adecuados a la hora de realizar levantamiento de cargas</t>
  </si>
  <si>
    <t>Retroalimentación en la actividad e identificar los riesgos ,realizar un ATS antes de cada actividad</t>
  </si>
  <si>
    <t>Utilizar herramientas adecuadas a la actividad, no utilizar herramientas hechizas. 
Realizar inspección a la herramienta antes de su uso</t>
  </si>
  <si>
    <t xml:space="preserve">Contar con funcionarios competentes para las actividades, realizar diariamente Inspecciones pre-operacionales del equipo y herramientas. 
</t>
  </si>
  <si>
    <t>Realizar labores operativas y de apoyo en el mantenimiento de infraestructura y locativas que comprendan los sistemas de acueducto y alcantarillado, plantas de tratamiento y estaciones de bombeo.</t>
  </si>
  <si>
    <t>1. Efectuar de manera individual o colectiva en el lugar que se indique, labores manuales y con
equipos, la ruptura, excavación, relleno, reconstrucción, cargue y descargue de materiales 2. Efectuar labores manuales y con equipos, la limpieza, poda, extracción y cargue de materiales, basuras y sedimentos de los pozos, canales, sumideros, box culvert, estructura en general, entre otros,  3. Realizar el alistamiento y transporte de las piezas de maquinaria, equipos, materiales y herramientas que utiliza el personal de la cuadrilla, 4. Realizar la toma de muestras de aguas y suelos, según indicaciones del superior inmediato,  5. Mantener en perfecto estado de limpieza y funcionamiento las herramientas y equipos de trabajo que se le asignen y responder por las pérdidas y los daños ocasionados por el mal uso de los mismos, 6. Operar equipos de presión y succión, y demás, utilizados para ejecutar las operaciones de los sistemas de acueducto y alcantarillado 7. Realizar en coordinación con el superior inmediato, las actividades de impacto urbano para la ejecución de obras en espacio público en los sistemas de acueducto y alcantarillado. 8. Informar oportunamente al superior inmediato sobre el desarrollo de los trabajos encomendados, inconvenientes o dificultades presentados en la ejecución de los mismos, los accidentes e imprevistos ocurridos, con el propósito de suministrar información necesaria para el seguimiento en la ejecución de las actividades realizadas en el área. 9. Cumplir con los procedimientos establecidos por la empresa aplicando las medidas de prevención y protección para minimizar la ocurrencia de los riesgos asociados a la labor en cumplimiento de las normas de servicio internas y legislación vigente. 10. Cumplir con las funciones generales establecidas en la presente resolución en la página 68, para el nivel operativo</t>
  </si>
  <si>
    <t>Químico</t>
  </si>
  <si>
    <t>Continuar con las realización de campañas de aseo de manos cumpliendo protocolos de una adecuada limpieza y desinfección de manera constante. 
Continuar con el desarrollo e implementación del programa de vigilancia epidemiológica para el riesgo bilógico.
Divulgar a los funcionarios sobre el riesgo se encuentran expuestos en el área</t>
  </si>
  <si>
    <t>Inspeccionar todos los elementos de emergencia para la atención de la contingencia</t>
  </si>
  <si>
    <t>Ayudante 50</t>
  </si>
  <si>
    <t>Evitar que los gases y vapores producidos en los análisis no llegue a las oficinas y áreas en las  que el personal no debe tener contacto de ningún tipo con estos agentes</t>
  </si>
  <si>
    <t>Retroalimentación en el riesgo y entrega de EPP apropiados para la actividad</t>
  </si>
  <si>
    <t>Conductor operativo 41</t>
  </si>
  <si>
    <t>Operar y verificar el funcionamiento de los equipos pesados, de planta y livianos que se le asignen e instalar los cables laterales, tuberías flotantes y terrestres, de acuerdo con las Ordenes impartidas por su superior inmediato, pare realizar el mantenimiento e inspección de tuberías y redes de alcantarillado sanitario y pluvial.</t>
  </si>
  <si>
    <t xml:space="preserve">1.  Informar acerca de Ia reparación, lubricación, limpieza y abastecimiento de combustibles a
los equipos que lo requieran. 2.  Realizar la colocación de los cables laterales, en las labores tales como: cambia de los  distintos  implementos, cuchillas retroexcavadoras,  cucharas y en el suministro de las   herramientas requeridas, además de realizar otros trabajos manuales, relacionados con la operación de dragado. 3.  Efectuar excavaciones para instalar los cables de bombear y realizar el aseo de la draga,
siempre que se requiera.4.  Habilitar el sitio de trabajo e instalar y operar los equipos de bombeo de aguas negras, con opresores, plantas eléctricas, motores impulsadores o cabrestantes y baldes,  para la limpiar las tuberías y colectores.5.  Vigilar el nivel de los tanques de succión, en los casos de operación de bombeo de aguas  negras. 6.  Informar a su superior inmediato sobre el desarrollo de las actividades con el objetivo de reportar los inconvenientes encontrados en cada una de ellas.
</t>
  </si>
  <si>
    <t xml:space="preserve">Responder por la operación de los equipos de bombeo de aguas negras, turbinas en los ciclos de tiempo requeridos y las compuertas en las márgenes de los ríos y por suministrar cuando se requieran los combustibles y lubricantes de acuerdo con el equipo a operar, con el fin de garantizar la operación del sistema.
</t>
  </si>
  <si>
    <t xml:space="preserve">1  Operar los equipos de bombeo de aguas negras y los equipos de emergencia. 2. Operar las turbinas en los ciclos de tiempo requeridos de acuerdo con las condiciones que se 
 presenten. 3.  Operar las compuertas sobre las márgenes de los ríos de acuerdo con las necesidades. 4. Inspeccionar y revisar las partes generales de los equipos y comprobar su correcto estado antes de ponerlos en funcionamiento y en caso de encontrar alguna novedad, informar a su 
 superior inmediato, pare que se tomen las medidas correctivas del caso. 5.  Suministrar a las motobombas los combustibles, lubricantes y refrigerantes requeridos tales 
 coma: grasas, aceites y demás elementos. 6. Informar a su superior inmediato o la Empresa de Energía Eléctrica de Bogotá sobre fallas en el fluido eléctrico, con el propósito de prevenir daños en los equipos o interrupciones en el  bombeo de aguas servidas. 7. Operar el vehículo asignado, tomando las medidas necesarias. </t>
  </si>
  <si>
    <t>Se agregan a la matriz los cargos técnico 41 y ayudante 50 por incisión en la planta de personal del área.</t>
  </si>
  <si>
    <t xml:space="preserve">BASE ACCIDENTALIDAD 2018 </t>
  </si>
  <si>
    <t>Se modifican los números de expuestos para el cargo ayudante 50 siendo 21 la cantidad anterior y en la actualidad 14 expuestos; operador de cabrestantes nivel 42 anteriormente habían 4 expuestos y a la fecha 3; albañil nivel 42 tenia 2 expuestos y a la fecha es un expuesto.</t>
  </si>
  <si>
    <t>Se modifican los controles para del peligro condiciones de seguridad por riesgo mecánico en maquinas y equipos del cargo ayudante 52 en base a los accidentes graves ocurrido los días  17/09/2018  4/07/2017en la División Servicio Alcantarillado Zona 1 y 4.</t>
  </si>
  <si>
    <t xml:space="preserve">Se agrega el peligro condiciones de seguridad por riesgo eléctrico en el cargo conductor operativo 42 en base al accidente grave ocurrido el día 18/07/2017 en la División Servicio Alcantarillado zona 3 </t>
  </si>
  <si>
    <t>Se modifica el nivel de consecuencia en el  peligro condiciones de seguridad por riesgo en  espacios confinados para el ayudante 52, siendo 25  el valor asignado en la matriz de riesgos del año  2017 y en la actualidad se evalúa con 100 (Mortal o Catastrófico) por ser la consecuencia directa mas grave en la actividad y el cual ya se materializo en un accidente mortal el día 4/02/2018 en la División servicio alcantarillado Zona 4) .</t>
  </si>
  <si>
    <t>Uso y manejo adecuado de EPP; uso y manejo adecuado de maquinas y equipos deacuerdo en lo establecido en la NS 114 de la EAAB-ESP</t>
  </si>
  <si>
    <t xml:space="preserve">Contar con funcionarios competentes para las actividades. 
Realizar inspecciones pre-operacionales del equipo y herramientas cada vez que se utilicen. 
</t>
  </si>
  <si>
    <t>Contar con funcionarios competentes para las actividades. 
Realizar inspecciones pre-operacionales del equipo y herramientas cada vez que se utilicen. 
Retroalimentación en la actividad e identificar los riesgos ,realizar un ATS antes de cada actividad</t>
  </si>
  <si>
    <t>Contar con el certificado, actualización y reentrenamiento para trabajo en alturas-
Inspeccionar todos los elementos y equipos de protección personal que va a utilizar.
Retroalimentación en la actividad e identificar los riesgos ,realizar un ATS antes de cada actividad</t>
  </si>
  <si>
    <t>Contar con el certificado, actualización y reentrenamiento para trabajo en alturas-
Inspeccionar todos los elementos y equipos de protección personal que va a utilizar.
Retroalimentación en la actividad e identificar los riesgos ,realizar un ATS antes de cada actividad.</t>
  </si>
  <si>
    <t>ELABORACIÓN                                            ACTUALIZACIÓN                                               FECHA: 28 DE SEPTIEMBRE DE 2018</t>
  </si>
  <si>
    <t>PLANTA DE PERSONAL</t>
  </si>
  <si>
    <t>PERSONAL PARA TRABAJO EN ALTURAS</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</si>
</sst>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sz val="10"/>
      <color theme="1"/>
      <name val="Arial"/>
      <family val="2"/>
    </font>
    <font>
      <b/>
      <sz val="10"/>
      <name val="Arial"/>
      <family val="2"/>
    </font>
    <font>
      <sz val="10"/>
      <name val="Arial"/>
      <family val="2"/>
    </font>
    <font>
      <sz val="8"/>
      <color theme="1"/>
      <name val="Calibri"/>
      <family val="2"/>
      <scheme val="minor"/>
    </font>
    <font>
      <sz val="8"/>
      <color theme="1"/>
      <name val="Trebuchet MS"/>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31">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cellStyleXfs>
  <cellXfs count="181">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1" fillId="3" borderId="13" xfId="0" applyFont="1" applyFill="1" applyBorder="1" applyAlignment="1">
      <alignment vertical="center" textRotation="90"/>
    </xf>
    <xf numFmtId="0" fontId="1" fillId="4" borderId="13" xfId="0" applyFont="1" applyFill="1" applyBorder="1" applyAlignment="1">
      <alignment vertical="center" wrapText="1"/>
    </xf>
    <xf numFmtId="0" fontId="4" fillId="4" borderId="13" xfId="0" applyFont="1" applyFill="1" applyBorder="1" applyAlignment="1">
      <alignment horizontal="center" vertical="center"/>
    </xf>
    <xf numFmtId="0" fontId="3" fillId="4" borderId="13" xfId="0" applyFont="1" applyFill="1" applyBorder="1" applyAlignment="1">
      <alignment horizontal="justify" vertical="center" wrapText="1"/>
    </xf>
    <xf numFmtId="0" fontId="1" fillId="4" borderId="14" xfId="0" applyFont="1" applyFill="1" applyBorder="1" applyAlignment="1">
      <alignment vertical="center" wrapText="1"/>
    </xf>
    <xf numFmtId="0" fontId="4" fillId="4" borderId="14" xfId="0" applyFont="1" applyFill="1" applyBorder="1" applyAlignment="1">
      <alignment horizontal="center" vertical="center"/>
    </xf>
    <xf numFmtId="0" fontId="3" fillId="4" borderId="14" xfId="0" applyFont="1" applyFill="1" applyBorder="1" applyAlignment="1">
      <alignment horizontal="justify" vertical="center" wrapText="1"/>
    </xf>
    <xf numFmtId="0" fontId="2" fillId="2" borderId="2" xfId="0" applyFont="1" applyFill="1" applyBorder="1" applyAlignment="1" applyProtection="1">
      <alignment horizontal="center" vertical="center" wrapText="1"/>
      <protection locked="0"/>
    </xf>
    <xf numFmtId="0" fontId="1" fillId="4" borderId="17" xfId="0" applyFont="1" applyFill="1" applyBorder="1" applyAlignment="1">
      <alignment vertical="center" wrapText="1"/>
    </xf>
    <xf numFmtId="0" fontId="3" fillId="4" borderId="17" xfId="0" applyFont="1" applyFill="1" applyBorder="1" applyAlignment="1" applyProtection="1">
      <alignment vertical="center" wrapText="1"/>
      <protection locked="0"/>
    </xf>
    <xf numFmtId="0" fontId="2" fillId="4" borderId="17" xfId="0" applyFont="1" applyFill="1" applyBorder="1" applyAlignment="1" applyProtection="1">
      <alignment vertical="center" wrapText="1"/>
      <protection locked="0"/>
    </xf>
    <xf numFmtId="0" fontId="1" fillId="4" borderId="17" xfId="0" applyFont="1" applyFill="1" applyBorder="1" applyAlignment="1">
      <alignment horizontal="center" vertical="center" wrapText="1"/>
    </xf>
    <xf numFmtId="0" fontId="0" fillId="4" borderId="17" xfId="0" applyFill="1" applyBorder="1" applyAlignment="1">
      <alignment horizontal="center" vertical="center" wrapText="1"/>
    </xf>
    <xf numFmtId="0" fontId="3" fillId="4" borderId="17" xfId="0" applyFont="1" applyFill="1" applyBorder="1" applyAlignment="1">
      <alignment horizontal="center" vertical="center" wrapText="1"/>
    </xf>
    <xf numFmtId="0" fontId="4" fillId="4" borderId="17" xfId="0" applyFont="1" applyFill="1" applyBorder="1" applyAlignment="1">
      <alignment horizontal="center" vertical="center"/>
    </xf>
    <xf numFmtId="0" fontId="3" fillId="4" borderId="17" xfId="0" applyFont="1" applyFill="1" applyBorder="1" applyAlignment="1">
      <alignment horizontal="justify" vertical="center" wrapText="1"/>
    </xf>
    <xf numFmtId="0" fontId="0" fillId="6" borderId="0" xfId="0" applyFill="1"/>
    <xf numFmtId="0" fontId="9" fillId="7" borderId="18" xfId="9" applyFont="1" applyFill="1" applyBorder="1" applyAlignment="1">
      <alignment horizontal="center"/>
    </xf>
    <xf numFmtId="0" fontId="9" fillId="0" borderId="19" xfId="9" applyFont="1" applyFill="1" applyBorder="1" applyAlignment="1">
      <alignment wrapText="1"/>
    </xf>
    <xf numFmtId="0" fontId="9" fillId="6" borderId="19" xfId="9" applyFont="1" applyFill="1" applyBorder="1" applyAlignment="1">
      <alignment wrapText="1"/>
    </xf>
    <xf numFmtId="0" fontId="5" fillId="0" borderId="12" xfId="0" applyFont="1" applyBorder="1" applyAlignment="1" applyProtection="1">
      <alignment horizontal="center" vertical="center" wrapText="1" shrinkToFit="1"/>
    </xf>
    <xf numFmtId="0" fontId="5" fillId="0" borderId="13" xfId="0" applyFont="1" applyBorder="1" applyAlignment="1" applyProtection="1">
      <alignment horizontal="center" vertical="center" wrapText="1" shrinkToFit="1"/>
    </xf>
    <xf numFmtId="0" fontId="5" fillId="0" borderId="14" xfId="0" applyFont="1" applyBorder="1" applyAlignment="1" applyProtection="1">
      <alignment horizontal="center" vertical="center" wrapText="1" shrinkToFit="1"/>
    </xf>
    <xf numFmtId="0" fontId="0" fillId="0" borderId="20" xfId="0" applyFill="1" applyBorder="1"/>
    <xf numFmtId="0" fontId="0" fillId="0" borderId="20" xfId="0" applyFill="1" applyBorder="1" applyAlignment="1">
      <alignment wrapText="1"/>
    </xf>
    <xf numFmtId="0" fontId="9" fillId="0" borderId="20" xfId="9" applyFont="1" applyFill="1" applyBorder="1" applyAlignment="1">
      <alignment wrapText="1"/>
    </xf>
    <xf numFmtId="0" fontId="10" fillId="0" borderId="20" xfId="0" applyFont="1" applyBorder="1" applyAlignment="1">
      <alignment horizontal="center"/>
    </xf>
    <xf numFmtId="0" fontId="10" fillId="0" borderId="20" xfId="0" applyFont="1" applyBorder="1" applyAlignment="1">
      <alignment horizontal="center" wrapText="1"/>
    </xf>
    <xf numFmtId="0" fontId="0" fillId="0" borderId="20" xfId="0" applyFont="1" applyBorder="1" applyAlignment="1">
      <alignment horizontal="justify" vertical="center" wrapText="1"/>
    </xf>
    <xf numFmtId="0" fontId="0" fillId="0" borderId="20" xfId="0" applyFont="1" applyBorder="1" applyAlignment="1">
      <alignment horizontal="justify" vertical="center"/>
    </xf>
    <xf numFmtId="0" fontId="2" fillId="2" borderId="2" xfId="0" applyFont="1" applyFill="1" applyBorder="1" applyAlignment="1" applyProtection="1">
      <alignment horizontal="center" vertical="center" wrapText="1"/>
      <protection locked="0"/>
    </xf>
    <xf numFmtId="0" fontId="9" fillId="6" borderId="21"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5" fillId="8" borderId="12" xfId="0" applyFont="1" applyFill="1" applyBorder="1" applyAlignment="1" applyProtection="1">
      <alignment horizontal="center" vertical="center" wrapText="1" shrinkToFit="1"/>
    </xf>
    <xf numFmtId="0" fontId="4" fillId="8" borderId="13" xfId="0" applyFont="1" applyFill="1" applyBorder="1" applyAlignment="1">
      <alignment horizontal="center" vertical="center"/>
    </xf>
    <xf numFmtId="0" fontId="5" fillId="8" borderId="13" xfId="0" applyFont="1" applyFill="1" applyBorder="1" applyAlignment="1" applyProtection="1">
      <alignment horizontal="center" vertical="center" wrapText="1" shrinkToFit="1"/>
    </xf>
    <xf numFmtId="0" fontId="3" fillId="8" borderId="13" xfId="0" applyFont="1" applyFill="1" applyBorder="1" applyAlignment="1">
      <alignment horizontal="justify" vertical="center" wrapText="1"/>
    </xf>
    <xf numFmtId="0" fontId="1" fillId="8" borderId="13" xfId="0" applyFont="1" applyFill="1" applyBorder="1" applyAlignment="1">
      <alignment vertical="center" wrapText="1"/>
    </xf>
    <xf numFmtId="0" fontId="5" fillId="0" borderId="22" xfId="0" applyFont="1" applyBorder="1" applyAlignment="1" applyProtection="1">
      <alignment horizontal="center" vertical="center" wrapText="1" shrinkToFit="1"/>
    </xf>
    <xf numFmtId="0" fontId="5" fillId="0" borderId="17" xfId="0" applyFont="1" applyBorder="1" applyAlignment="1" applyProtection="1">
      <alignment horizontal="center" vertical="center" wrapText="1" shrinkToFit="1"/>
    </xf>
    <xf numFmtId="0" fontId="4" fillId="8" borderId="12" xfId="0" applyFont="1" applyFill="1" applyBorder="1" applyAlignment="1">
      <alignment horizontal="center" vertical="center"/>
    </xf>
    <xf numFmtId="0" fontId="3" fillId="8" borderId="12" xfId="0" applyFont="1" applyFill="1" applyBorder="1" applyAlignment="1">
      <alignment horizontal="center" vertical="center" wrapText="1"/>
    </xf>
    <xf numFmtId="0" fontId="3" fillId="8" borderId="12" xfId="0" applyFont="1" applyFill="1" applyBorder="1" applyAlignment="1">
      <alignment horizontal="justify" vertical="center" wrapText="1"/>
    </xf>
    <xf numFmtId="0" fontId="1" fillId="8" borderId="12" xfId="0" applyFont="1" applyFill="1" applyBorder="1" applyAlignment="1">
      <alignment vertical="center" wrapText="1"/>
    </xf>
    <xf numFmtId="0" fontId="1" fillId="8" borderId="12"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4" fillId="8" borderId="14" xfId="0" applyFont="1" applyFill="1" applyBorder="1" applyAlignment="1">
      <alignment horizontal="center" vertical="center"/>
    </xf>
    <xf numFmtId="0" fontId="5" fillId="8" borderId="14" xfId="0" applyFont="1" applyFill="1" applyBorder="1" applyAlignment="1" applyProtection="1">
      <alignment horizontal="center" vertical="center" wrapText="1" shrinkToFit="1"/>
    </xf>
    <xf numFmtId="0" fontId="3" fillId="8" borderId="14" xfId="0" applyFont="1" applyFill="1" applyBorder="1" applyAlignment="1">
      <alignment horizontal="center" vertical="center" wrapText="1"/>
    </xf>
    <xf numFmtId="0" fontId="3" fillId="8" borderId="14" xfId="0" applyFont="1" applyFill="1" applyBorder="1" applyAlignment="1">
      <alignment horizontal="justify" vertical="center" wrapText="1"/>
    </xf>
    <xf numFmtId="0" fontId="1" fillId="8" borderId="14" xfId="0" applyFont="1" applyFill="1" applyBorder="1" applyAlignment="1">
      <alignment vertical="center" wrapText="1"/>
    </xf>
    <xf numFmtId="0" fontId="1" fillId="8" borderId="14" xfId="0" applyFont="1" applyFill="1" applyBorder="1" applyAlignment="1">
      <alignment horizontal="center" vertical="center" wrapText="1"/>
    </xf>
    <xf numFmtId="0" fontId="4" fillId="4" borderId="12" xfId="0" applyFont="1" applyFill="1" applyBorder="1" applyAlignment="1">
      <alignment horizontal="center" vertical="center"/>
    </xf>
    <xf numFmtId="0" fontId="3" fillId="4" borderId="12" xfId="0" applyFont="1" applyFill="1" applyBorder="1" applyAlignment="1">
      <alignment horizontal="center" vertical="center" wrapText="1"/>
    </xf>
    <xf numFmtId="0" fontId="3" fillId="4" borderId="12" xfId="0" applyFont="1" applyFill="1" applyBorder="1" applyAlignment="1">
      <alignment horizontal="justify" vertical="center" wrapText="1"/>
    </xf>
    <xf numFmtId="0" fontId="1" fillId="4" borderId="12" xfId="0" applyFont="1" applyFill="1" applyBorder="1" applyAlignment="1">
      <alignment vertical="center" wrapText="1"/>
    </xf>
    <xf numFmtId="0" fontId="1"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2" fillId="0" borderId="0" xfId="0" applyFont="1" applyBorder="1" applyAlignment="1">
      <alignment horizontal="left" vertical="center"/>
    </xf>
    <xf numFmtId="0" fontId="2" fillId="2" borderId="2" xfId="0" applyFont="1" applyFill="1" applyBorder="1" applyAlignment="1" applyProtection="1">
      <alignment horizontal="center" vertical="center" wrapText="1"/>
      <protection locked="0"/>
    </xf>
    <xf numFmtId="0" fontId="1" fillId="4" borderId="17" xfId="0" applyFont="1" applyFill="1" applyBorder="1" applyAlignment="1">
      <alignment horizontal="center" vertical="center" wrapText="1"/>
    </xf>
    <xf numFmtId="0" fontId="1" fillId="8" borderId="13" xfId="0" applyFont="1" applyFill="1" applyBorder="1" applyAlignment="1">
      <alignment horizontal="center" vertical="center"/>
    </xf>
    <xf numFmtId="0" fontId="1" fillId="8" borderId="13" xfId="0" applyFont="1" applyFill="1" applyBorder="1" applyAlignment="1" applyProtection="1">
      <alignment horizontal="center" vertical="center" wrapText="1" shrinkToFit="1"/>
    </xf>
    <xf numFmtId="0" fontId="0" fillId="8" borderId="12" xfId="0" applyFont="1" applyFill="1" applyBorder="1" applyAlignment="1">
      <alignment horizontal="center" vertical="center" wrapText="1"/>
    </xf>
    <xf numFmtId="0" fontId="0" fillId="8" borderId="13" xfId="0" applyFont="1" applyFill="1" applyBorder="1" applyAlignment="1">
      <alignment horizontal="center" vertical="center" wrapText="1"/>
    </xf>
    <xf numFmtId="0" fontId="0" fillId="8" borderId="14"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0" fillId="4" borderId="14" xfId="0" applyFont="1" applyFill="1" applyBorder="1" applyAlignment="1">
      <alignment horizontal="center" vertical="center" wrapText="1"/>
    </xf>
    <xf numFmtId="0" fontId="1" fillId="4" borderId="13" xfId="0" applyFont="1" applyFill="1" applyBorder="1" applyAlignment="1">
      <alignment horizontal="left" vertical="center" wrapText="1"/>
    </xf>
    <xf numFmtId="0" fontId="1" fillId="8" borderId="12"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5" fillId="4" borderId="13" xfId="0" applyFont="1" applyFill="1" applyBorder="1" applyAlignment="1" applyProtection="1">
      <alignment horizontal="center" vertical="center" wrapText="1" shrinkToFit="1"/>
    </xf>
    <xf numFmtId="0" fontId="5" fillId="4" borderId="12" xfId="0" applyFont="1" applyFill="1" applyBorder="1" applyAlignment="1" applyProtection="1">
      <alignment horizontal="center" vertical="center" wrapText="1" shrinkToFit="1"/>
    </xf>
    <xf numFmtId="0" fontId="5" fillId="4" borderId="14" xfId="0" applyFont="1" applyFill="1" applyBorder="1" applyAlignment="1" applyProtection="1">
      <alignment horizontal="center" vertical="center" wrapText="1" shrinkToFit="1"/>
    </xf>
    <xf numFmtId="0" fontId="1" fillId="8" borderId="14" xfId="0" applyFont="1" applyFill="1" applyBorder="1" applyAlignment="1">
      <alignment horizontal="left" vertical="center" wrapText="1"/>
    </xf>
    <xf numFmtId="0" fontId="1" fillId="4" borderId="14" xfId="0" applyFont="1" applyFill="1" applyBorder="1" applyAlignment="1">
      <alignment horizontal="left" vertical="center" wrapText="1"/>
    </xf>
    <xf numFmtId="0" fontId="3" fillId="4" borderId="13"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0" borderId="13" xfId="0" applyFont="1" applyBorder="1" applyAlignment="1">
      <alignment horizontal="left" vertical="center" wrapText="1"/>
    </xf>
    <xf numFmtId="0" fontId="2" fillId="2" borderId="29" xfId="0" applyFont="1" applyFill="1" applyBorder="1" applyAlignment="1" applyProtection="1">
      <alignment horizontal="center" vertical="center" wrapText="1"/>
      <protection locked="0"/>
    </xf>
    <xf numFmtId="0" fontId="2" fillId="2" borderId="30" xfId="0" applyFont="1" applyFill="1" applyBorder="1" applyAlignment="1" applyProtection="1">
      <alignment horizontal="center" vertical="center" wrapText="1"/>
      <protection locked="0"/>
    </xf>
    <xf numFmtId="0" fontId="3" fillId="4" borderId="12"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3" fillId="4" borderId="14" xfId="0" applyFont="1" applyFill="1" applyBorder="1" applyAlignment="1" applyProtection="1">
      <alignment horizontal="center" vertical="center" wrapText="1"/>
      <protection locked="0"/>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8" borderId="12" xfId="0" applyFont="1" applyFill="1" applyBorder="1" applyAlignment="1" applyProtection="1">
      <alignment horizontal="center" vertical="center" wrapText="1"/>
      <protection locked="0"/>
    </xf>
    <xf numFmtId="0" fontId="3" fillId="8" borderId="13" xfId="0" applyFont="1" applyFill="1" applyBorder="1" applyAlignment="1" applyProtection="1">
      <alignment horizontal="center" vertical="center" wrapText="1"/>
      <protection locked="0"/>
    </xf>
    <xf numFmtId="0" fontId="3" fillId="8" borderId="14" xfId="0" applyFont="1" applyFill="1" applyBorder="1" applyAlignment="1" applyProtection="1">
      <alignment horizontal="center" vertical="center" wrapText="1"/>
      <protection locked="0"/>
    </xf>
    <xf numFmtId="0" fontId="3" fillId="8" borderId="12"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1" fillId="0" borderId="13" xfId="0" applyFont="1" applyBorder="1" applyAlignment="1">
      <alignment horizontal="center" vertical="center" wrapText="1"/>
    </xf>
    <xf numFmtId="0" fontId="2" fillId="0" borderId="0" xfId="0" applyFont="1" applyBorder="1" applyAlignment="1">
      <alignment horizontal="left" vertical="center"/>
    </xf>
    <xf numFmtId="0" fontId="7" fillId="2" borderId="11" xfId="0" applyFont="1" applyFill="1" applyBorder="1" applyAlignment="1" applyProtection="1">
      <alignment horizontal="center" vertical="center" textRotation="90" wrapText="1"/>
      <protection locked="0"/>
    </xf>
    <xf numFmtId="0" fontId="7" fillId="2" borderId="15" xfId="0" applyFont="1" applyFill="1" applyBorder="1" applyAlignment="1" applyProtection="1">
      <alignment horizontal="center" vertical="center" textRotation="90" wrapText="1"/>
      <protection locked="0"/>
    </xf>
    <xf numFmtId="0" fontId="7" fillId="2" borderId="16" xfId="0" applyFont="1" applyFill="1" applyBorder="1" applyAlignment="1" applyProtection="1">
      <alignment horizontal="center" vertical="center" textRotation="90" wrapText="1"/>
      <protection locked="0"/>
    </xf>
    <xf numFmtId="0" fontId="7" fillId="2" borderId="11" xfId="0" applyFont="1" applyFill="1" applyBorder="1" applyAlignment="1" applyProtection="1">
      <alignment horizontal="center" textRotation="90" wrapText="1"/>
      <protection locked="0"/>
    </xf>
    <xf numFmtId="0" fontId="7" fillId="2" borderId="15" xfId="0" applyFont="1" applyFill="1" applyBorder="1" applyAlignment="1" applyProtection="1">
      <alignment horizontal="center" textRotation="90" wrapText="1"/>
      <protection locked="0"/>
    </xf>
    <xf numFmtId="0" fontId="7" fillId="2" borderId="16" xfId="0" applyFont="1" applyFill="1" applyBorder="1" applyAlignment="1" applyProtection="1">
      <alignment horizontal="center" textRotation="90" wrapText="1"/>
      <protection locked="0"/>
    </xf>
    <xf numFmtId="0" fontId="2" fillId="5" borderId="2" xfId="0" applyFont="1" applyFill="1" applyBorder="1" applyAlignment="1">
      <alignment horizontal="center" vertical="center"/>
    </xf>
    <xf numFmtId="0" fontId="2" fillId="5" borderId="23"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2" borderId="2" xfId="0" applyFont="1" applyFill="1" applyBorder="1" applyAlignment="1" applyProtection="1">
      <alignment horizontal="center" vertical="center" wrapText="1"/>
      <protection locked="0"/>
    </xf>
    <xf numFmtId="0" fontId="11" fillId="3" borderId="2" xfId="0" applyFont="1" applyFill="1" applyBorder="1" applyAlignment="1">
      <alignment horizontal="center" vertical="center" textRotation="90"/>
    </xf>
    <xf numFmtId="0" fontId="1" fillId="8" borderId="12"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6" fillId="5" borderId="2" xfId="0" applyFont="1" applyFill="1" applyBorder="1" applyAlignment="1" applyProtection="1">
      <alignment horizontal="center" vertical="center" wrapText="1"/>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3" xfId="0" applyFont="1" applyBorder="1" applyAlignment="1">
      <alignment horizontal="center" vertical="center" wrapText="1"/>
    </xf>
    <xf numFmtId="0" fontId="1" fillId="0" borderId="13" xfId="0" applyFont="1" applyBorder="1" applyAlignment="1">
      <alignment horizontal="center" vertical="center"/>
    </xf>
    <xf numFmtId="0" fontId="1" fillId="0" borderId="13" xfId="0" applyFont="1" applyBorder="1" applyAlignment="1">
      <alignment horizontal="left" vertical="center"/>
    </xf>
    <xf numFmtId="0" fontId="1" fillId="0" borderId="14" xfId="0" applyFont="1" applyBorder="1" applyAlignment="1">
      <alignment horizontal="center" vertical="center"/>
    </xf>
    <xf numFmtId="0" fontId="1" fillId="0" borderId="14" xfId="0" applyFont="1" applyBorder="1" applyAlignment="1">
      <alignment horizontal="left" vertical="center"/>
    </xf>
    <xf numFmtId="0" fontId="11" fillId="0" borderId="2" xfId="0" applyFont="1" applyBorder="1" applyAlignment="1">
      <alignment horizontal="center" vertical="center"/>
    </xf>
    <xf numFmtId="0" fontId="1" fillId="0" borderId="13" xfId="0" applyFont="1" applyBorder="1" applyAlignment="1">
      <alignment vertical="center" wrapText="1"/>
    </xf>
    <xf numFmtId="0" fontId="11" fillId="0" borderId="11" xfId="0" applyFont="1" applyBorder="1" applyAlignment="1">
      <alignment horizontal="center" vertical="center"/>
    </xf>
    <xf numFmtId="0" fontId="11" fillId="0" borderId="2" xfId="0" applyFont="1" applyBorder="1" applyAlignment="1">
      <alignment horizontal="center" vertical="center" wrapText="1"/>
    </xf>
    <xf numFmtId="0" fontId="1" fillId="0" borderId="13" xfId="0" applyFont="1" applyBorder="1" applyAlignment="1">
      <alignment vertical="center"/>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4" borderId="11"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112">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FF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2638" y="183355"/>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2280163</xdr:colOff>
      <xdr:row>1</xdr:row>
      <xdr:rowOff>35038</xdr:rowOff>
    </xdr:from>
    <xdr:to>
      <xdr:col>3</xdr:col>
      <xdr:colOff>2565913</xdr:colOff>
      <xdr:row>1</xdr:row>
      <xdr:rowOff>189820</xdr:rowOff>
    </xdr:to>
    <xdr:sp macro="" textlink="">
      <xdr:nvSpPr>
        <xdr:cNvPr id="3" name="3 CuadroTexto">
          <a:extLst>
            <a:ext uri="{FF2B5EF4-FFF2-40B4-BE49-F238E27FC236}">
              <a16:creationId xmlns="" xmlns:a16="http://schemas.microsoft.com/office/drawing/2014/main" id="{00000000-0008-0000-0000-000004000000}"/>
            </a:ext>
          </a:extLst>
        </xdr:cNvPr>
        <xdr:cNvSpPr txBox="1"/>
      </xdr:nvSpPr>
      <xdr:spPr>
        <a:xfrm>
          <a:off x="5096842" y="211931"/>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4" name="Imagen 3">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46819" y="142876"/>
          <a:ext cx="3381533" cy="58515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TUALIZACION%20MIP/MIP%202017/ZONA%205/MIP%20DIVISI&#211;N%20ALCANTARILLADO%20ZONA%2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CTUALICACI&#211;N%20MATRICES%2016-11-2018/MIP%20DIVISI&#211;N%20SERVICIO%20ALCANTARILLADO%20Z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istrativo"/>
      <sheetName val="Operativo"/>
      <sheetName val="Hoja1"/>
      <sheetName val="Hoja2"/>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TIVO"/>
      <sheetName val="ADMINISTRATIVO"/>
      <sheetName val="PELIGROS"/>
      <sheetName val="FUNCIONES"/>
    </sheetNames>
    <sheetDataSet>
      <sheetData sheetId="0" refreshError="1"/>
      <sheetData sheetId="1" refreshError="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7"/>
  <sheetViews>
    <sheetView showGridLines="0" tabSelected="1" zoomScale="80" zoomScaleNormal="80" workbookViewId="0"/>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46" t="s">
        <v>1276</v>
      </c>
      <c r="D2" s="47"/>
      <c r="E2" s="47"/>
      <c r="F2" s="47"/>
      <c r="G2" s="48"/>
      <c r="K2" s="9"/>
      <c r="L2" s="9"/>
      <c r="M2" s="9"/>
      <c r="V2" s="9"/>
      <c r="AB2" s="10"/>
      <c r="AC2" s="6"/>
      <c r="AD2" s="6"/>
    </row>
    <row r="3" spans="1:30" s="8" customFormat="1" ht="15" customHeight="1">
      <c r="A3" s="5"/>
      <c r="B3" s="6"/>
      <c r="C3" s="49" t="s">
        <v>1223</v>
      </c>
      <c r="D3" s="50"/>
      <c r="E3" s="50"/>
      <c r="F3" s="50"/>
      <c r="G3" s="51"/>
      <c r="K3" s="9"/>
      <c r="L3" s="9"/>
      <c r="M3" s="9"/>
      <c r="V3" s="9"/>
      <c r="AB3" s="10"/>
      <c r="AC3" s="6"/>
      <c r="AD3" s="6"/>
    </row>
    <row r="4" spans="1:30" s="8" customFormat="1" ht="15" customHeight="1" thickBot="1">
      <c r="A4" s="5"/>
      <c r="B4" s="6"/>
      <c r="C4" s="52" t="s">
        <v>1224</v>
      </c>
      <c r="D4" s="53"/>
      <c r="E4" s="53"/>
      <c r="F4" s="53"/>
      <c r="G4" s="54"/>
      <c r="K4" s="9"/>
      <c r="L4" s="9"/>
      <c r="M4" s="9"/>
      <c r="V4" s="9"/>
      <c r="AB4" s="10"/>
      <c r="AC4" s="6"/>
      <c r="AD4" s="6"/>
    </row>
    <row r="5" spans="1:30" s="8" customFormat="1" ht="11.25" customHeight="1">
      <c r="A5" s="5"/>
      <c r="B5" s="6"/>
      <c r="C5" s="11" t="s">
        <v>1195</v>
      </c>
      <c r="E5" s="131"/>
      <c r="F5" s="131"/>
      <c r="G5" s="131"/>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132" t="s">
        <v>11</v>
      </c>
      <c r="B8" s="135" t="s">
        <v>12</v>
      </c>
      <c r="C8" s="138" t="s">
        <v>0</v>
      </c>
      <c r="D8" s="138"/>
      <c r="E8" s="138"/>
      <c r="F8" s="138"/>
      <c r="G8" s="139" t="s">
        <v>1</v>
      </c>
      <c r="H8" s="140"/>
      <c r="I8" s="141"/>
      <c r="J8" s="145" t="s">
        <v>2</v>
      </c>
      <c r="K8" s="153" t="s">
        <v>3</v>
      </c>
      <c r="L8" s="153"/>
      <c r="M8" s="153"/>
      <c r="N8" s="153" t="s">
        <v>4</v>
      </c>
      <c r="O8" s="153"/>
      <c r="P8" s="153"/>
      <c r="Q8" s="153"/>
      <c r="R8" s="153"/>
      <c r="S8" s="153"/>
      <c r="T8" s="153"/>
      <c r="U8" s="153" t="s">
        <v>5</v>
      </c>
      <c r="V8" s="153" t="s">
        <v>6</v>
      </c>
      <c r="W8" s="154"/>
      <c r="X8" s="155" t="s">
        <v>7</v>
      </c>
      <c r="Y8" s="155"/>
      <c r="Z8" s="155"/>
      <c r="AA8" s="155"/>
      <c r="AB8" s="155"/>
      <c r="AC8" s="155"/>
      <c r="AD8" s="155"/>
    </row>
    <row r="9" spans="1:30" ht="15.75" customHeight="1" thickBot="1">
      <c r="A9" s="133"/>
      <c r="B9" s="136"/>
      <c r="C9" s="138"/>
      <c r="D9" s="138"/>
      <c r="E9" s="138"/>
      <c r="F9" s="138"/>
      <c r="G9" s="142"/>
      <c r="H9" s="143"/>
      <c r="I9" s="144"/>
      <c r="J9" s="145"/>
      <c r="K9" s="153"/>
      <c r="L9" s="153"/>
      <c r="M9" s="153"/>
      <c r="N9" s="153"/>
      <c r="O9" s="153"/>
      <c r="P9" s="153"/>
      <c r="Q9" s="153"/>
      <c r="R9" s="153"/>
      <c r="S9" s="153"/>
      <c r="T9" s="153"/>
      <c r="U9" s="154"/>
      <c r="V9" s="154"/>
      <c r="W9" s="154"/>
      <c r="X9" s="155"/>
      <c r="Y9" s="155"/>
      <c r="Z9" s="155"/>
      <c r="AA9" s="155"/>
      <c r="AB9" s="155"/>
      <c r="AC9" s="155"/>
      <c r="AD9" s="155"/>
    </row>
    <row r="10" spans="1:30" ht="39" thickBot="1">
      <c r="A10" s="134"/>
      <c r="B10" s="137"/>
      <c r="C10" s="21" t="s">
        <v>13</v>
      </c>
      <c r="D10" s="21" t="s">
        <v>14</v>
      </c>
      <c r="E10" s="21" t="s">
        <v>1076</v>
      </c>
      <c r="F10" s="21" t="s">
        <v>15</v>
      </c>
      <c r="G10" s="21" t="s">
        <v>16</v>
      </c>
      <c r="H10" s="116" t="s">
        <v>17</v>
      </c>
      <c r="I10" s="117"/>
      <c r="J10" s="145"/>
      <c r="K10" s="21" t="s">
        <v>18</v>
      </c>
      <c r="L10" s="21" t="s">
        <v>19</v>
      </c>
      <c r="M10" s="21" t="s">
        <v>20</v>
      </c>
      <c r="N10" s="21" t="s">
        <v>21</v>
      </c>
      <c r="O10" s="21" t="s">
        <v>22</v>
      </c>
      <c r="P10" s="21" t="s">
        <v>36</v>
      </c>
      <c r="Q10" s="21" t="s">
        <v>35</v>
      </c>
      <c r="R10" s="21" t="s">
        <v>23</v>
      </c>
      <c r="S10" s="21" t="s">
        <v>37</v>
      </c>
      <c r="T10" s="21" t="s">
        <v>24</v>
      </c>
      <c r="U10" s="21" t="s">
        <v>25</v>
      </c>
      <c r="V10" s="21" t="s">
        <v>38</v>
      </c>
      <c r="W10" s="21" t="s">
        <v>26</v>
      </c>
      <c r="X10" s="21" t="s">
        <v>8</v>
      </c>
      <c r="Y10" s="21" t="s">
        <v>9</v>
      </c>
      <c r="Z10" s="21" t="s">
        <v>10</v>
      </c>
      <c r="AA10" s="21" t="s">
        <v>30</v>
      </c>
      <c r="AB10" s="21" t="s">
        <v>1230</v>
      </c>
      <c r="AC10" s="21" t="s">
        <v>27</v>
      </c>
      <c r="AD10" s="44" t="s">
        <v>28</v>
      </c>
    </row>
    <row r="11" spans="1:30" ht="48" customHeight="1" thickBot="1">
      <c r="A11" s="146" t="s">
        <v>1203</v>
      </c>
      <c r="B11" s="146" t="s">
        <v>1204</v>
      </c>
      <c r="C11" s="124" t="s">
        <v>1205</v>
      </c>
      <c r="D11" s="124" t="s">
        <v>1206</v>
      </c>
      <c r="E11" s="124" t="s">
        <v>1039</v>
      </c>
      <c r="F11" s="124" t="s">
        <v>1196</v>
      </c>
      <c r="G11" s="66" t="str">
        <f>VLOOKUP(H11,PELIGROS!A$1:G$445,2,0)</f>
        <v>Bacterias</v>
      </c>
      <c r="H11" s="66" t="s">
        <v>112</v>
      </c>
      <c r="I11" s="66" t="s">
        <v>1212</v>
      </c>
      <c r="J11" s="66" t="str">
        <f>VLOOKUP(H11,PELIGROS!A$2:G$445,3,0)</f>
        <v>Infecciones Bacterianas</v>
      </c>
      <c r="K11" s="63"/>
      <c r="L11" s="66" t="str">
        <f>VLOOKUP(H11,PELIGROS!A$2:G$445,4,0)</f>
        <v>N/A</v>
      </c>
      <c r="M11" s="66" t="str">
        <f>VLOOKUP(H11,PELIGROS!A$2:G$445,5,0)</f>
        <v>Vacunación</v>
      </c>
      <c r="N11" s="63">
        <v>2</v>
      </c>
      <c r="O11" s="62">
        <v>3</v>
      </c>
      <c r="P11" s="62">
        <v>10</v>
      </c>
      <c r="Q11" s="62">
        <f>N11*O11</f>
        <v>6</v>
      </c>
      <c r="R11" s="62">
        <f>P11*Q11</f>
        <v>60</v>
      </c>
      <c r="S11" s="89" t="str">
        <f>IF(Q11=40,"MA-40",IF(Q11=30,"MA-30",IF(Q11=20,"A-20",IF(Q11=10,"A-10",IF(Q11=24,"MA-24",IF(Q11=18,"A-18",IF(Q11=12,"A-12",IF(Q11=6,"M-6",IF(Q11=8,"M-8",IF(Q11=6,"M-6",IF(Q11=4,"B-4",IF(Q11=2,"B-2",))))))))))))</f>
        <v>M-6</v>
      </c>
      <c r="T11" s="55" t="str">
        <f t="shared" ref="T11:T79" si="0">IF(R11&lt;=20,"IV",IF(R11&lt;=120,"III",IF(R11&lt;=500,"II",IF(R11&lt;=4000,"I"))))</f>
        <v>III</v>
      </c>
      <c r="U11" s="55" t="str">
        <f>IF(T11=0,"",IF(T11="IV","Aceptable",IF(T11="III","Mejorable",IF(T11="II","No Aceptable o Aceptable Con Control Especifico",IF(T11="I","No Aceptable","")))))</f>
        <v>Mejorable</v>
      </c>
      <c r="V11" s="127">
        <v>1</v>
      </c>
      <c r="W11" s="66" t="str">
        <f>VLOOKUP(H11,PELIGROS!A$2:G$445,6,0)</f>
        <v xml:space="preserve">Enfermedades Infectocontagiosas
</v>
      </c>
      <c r="X11" s="64"/>
      <c r="Y11" s="64"/>
      <c r="Z11" s="64"/>
      <c r="AA11" s="65"/>
      <c r="AB11" s="65" t="str">
        <f>VLOOKUP(H11,PELIGROS!A$2:G$445,7,0)</f>
        <v>Autocuidado</v>
      </c>
      <c r="AC11" s="127" t="s">
        <v>1213</v>
      </c>
      <c r="AD11" s="147" t="s">
        <v>1197</v>
      </c>
    </row>
    <row r="12" spans="1:30" ht="48" customHeight="1" thickBot="1">
      <c r="A12" s="146"/>
      <c r="B12" s="146"/>
      <c r="C12" s="125" t="e">
        <f>VLOOKUP(E12,FUNCIONES!A$2:C$82,2,0)</f>
        <v>#N/A</v>
      </c>
      <c r="D12" s="125" t="e">
        <f>VLOOKUP(E12,FUNCIONES!A$2:C$82,3,0)</f>
        <v>#N/A</v>
      </c>
      <c r="E12" s="125"/>
      <c r="F12" s="125"/>
      <c r="G12" s="68" t="str">
        <f>VLOOKUP(H12,PELIGROS!A$1:G$445,2,0)</f>
        <v>Virus</v>
      </c>
      <c r="H12" s="68" t="s">
        <v>121</v>
      </c>
      <c r="I12" s="68" t="s">
        <v>1212</v>
      </c>
      <c r="J12" s="68" t="str">
        <f>VLOOKUP(H12,PELIGROS!A$2:G$445,3,0)</f>
        <v>Infecciones Virales</v>
      </c>
      <c r="K12" s="67"/>
      <c r="L12" s="68" t="str">
        <f>VLOOKUP(H12,PELIGROS!A$2:G$445,4,0)</f>
        <v>N/A</v>
      </c>
      <c r="M12" s="68" t="str">
        <f>VLOOKUP(H12,PELIGROS!A$2:G$445,5,0)</f>
        <v>Vacunación</v>
      </c>
      <c r="N12" s="67">
        <v>2</v>
      </c>
      <c r="O12" s="56">
        <v>3</v>
      </c>
      <c r="P12" s="56">
        <v>10</v>
      </c>
      <c r="Q12" s="56">
        <f t="shared" ref="Q12:Q80" si="1">N12*O12</f>
        <v>6</v>
      </c>
      <c r="R12" s="56">
        <f t="shared" ref="R12:R80" si="2">P12*Q12</f>
        <v>60</v>
      </c>
      <c r="S12" s="90" t="str">
        <f t="shared" ref="S12:S80" si="3">IF(Q12=40,"MA-40",IF(Q12=30,"MA-30",IF(Q12=20,"A-20",IF(Q12=10,"A-10",IF(Q12=24,"MA-24",IF(Q12=18,"A-18",IF(Q12=12,"A-12",IF(Q12=6,"M-6",IF(Q12=8,"M-8",IF(Q12=6,"M-6",IF(Q12=4,"B-4",IF(Q12=2,"B-2",))))))))))))</f>
        <v>M-6</v>
      </c>
      <c r="T12" s="57" t="str">
        <f t="shared" si="0"/>
        <v>III</v>
      </c>
      <c r="U12" s="57" t="str">
        <f t="shared" ref="U12:U80" si="4">IF(T12=0,"",IF(T12="IV","Aceptable",IF(T12="III","Mejorable",IF(T12="II","No Aceptable o Aceptable Con Control Especifico",IF(T12="I","No Aceptable","")))))</f>
        <v>Mejorable</v>
      </c>
      <c r="V12" s="128"/>
      <c r="W12" s="68" t="str">
        <f>VLOOKUP(H12,PELIGROS!A$2:G$445,6,0)</f>
        <v xml:space="preserve">Enfermedades Infectocontagiosas
</v>
      </c>
      <c r="X12" s="58"/>
      <c r="Y12" s="58"/>
      <c r="Z12" s="58"/>
      <c r="AA12" s="59"/>
      <c r="AB12" s="59" t="str">
        <f>VLOOKUP(H12,PELIGROS!A$2:G$445,7,0)</f>
        <v>Autocuidado</v>
      </c>
      <c r="AC12" s="128"/>
      <c r="AD12" s="148"/>
    </row>
    <row r="13" spans="1:30" ht="48" customHeight="1" thickBot="1">
      <c r="A13" s="146"/>
      <c r="B13" s="146"/>
      <c r="C13" s="125" t="e">
        <f>VLOOKUP(E13,FUNCIONES!A$2:C$82,2,0)</f>
        <v>#N/A</v>
      </c>
      <c r="D13" s="125" t="e">
        <f>VLOOKUP(E13,FUNCIONES!A$2:C$82,3,0)</f>
        <v>#N/A</v>
      </c>
      <c r="E13" s="125"/>
      <c r="F13" s="125"/>
      <c r="G13" s="68" t="str">
        <f>VLOOKUP(H13,PELIGROS!A$1:G$445,2,0)</f>
        <v>AUSENCIA DE SOMBRAS</v>
      </c>
      <c r="H13" s="68" t="s">
        <v>150</v>
      </c>
      <c r="I13" s="68" t="s">
        <v>1214</v>
      </c>
      <c r="J13" s="68" t="str">
        <f>VLOOKUP(H13,PELIGROS!A$2:G$445,3,0)</f>
        <v xml:space="preserve"> DISMINUCIÓN AGUDEZA VISUAL, CANSANCIO VISUAL</v>
      </c>
      <c r="K13" s="67"/>
      <c r="L13" s="68" t="str">
        <f>VLOOKUP(H13,PELIGROS!A$2:G$445,4,0)</f>
        <v>Inspecciones planeadas e inspecciones no planeadas, procedimientos de programas de seguridad y salud en el trabajo</v>
      </c>
      <c r="M13" s="68" t="str">
        <f>VLOOKUP(H13,PELIGROS!A$2:G$445,5,0)</f>
        <v>N/A</v>
      </c>
      <c r="N13" s="67">
        <v>2</v>
      </c>
      <c r="O13" s="56">
        <v>3</v>
      </c>
      <c r="P13" s="56">
        <v>10</v>
      </c>
      <c r="Q13" s="56">
        <f t="shared" si="1"/>
        <v>6</v>
      </c>
      <c r="R13" s="56">
        <f t="shared" si="2"/>
        <v>60</v>
      </c>
      <c r="S13" s="90" t="str">
        <f t="shared" si="3"/>
        <v>M-6</v>
      </c>
      <c r="T13" s="57" t="str">
        <f t="shared" si="0"/>
        <v>III</v>
      </c>
      <c r="U13" s="57" t="str">
        <f t="shared" si="4"/>
        <v>Mejorable</v>
      </c>
      <c r="V13" s="128"/>
      <c r="W13" s="68" t="str">
        <f>VLOOKUP(H13,PELIGROS!A$2:G$445,6,0)</f>
        <v>DISMINUCIÓN AGUDEZA VISUAL</v>
      </c>
      <c r="X13" s="58"/>
      <c r="Y13" s="58"/>
      <c r="Z13" s="58"/>
      <c r="AA13" s="59"/>
      <c r="AB13" s="59" t="str">
        <f>VLOOKUP(H13,PELIGROS!A$2:G$445,7,0)</f>
        <v>N/A</v>
      </c>
      <c r="AC13" s="58" t="s">
        <v>1198</v>
      </c>
      <c r="AD13" s="148"/>
    </row>
    <row r="14" spans="1:30" ht="48" customHeight="1" thickBot="1">
      <c r="A14" s="146"/>
      <c r="B14" s="146"/>
      <c r="C14" s="125" t="e">
        <f>VLOOKUP(E14,FUNCIONES!A$2:C$82,2,0)</f>
        <v>#N/A</v>
      </c>
      <c r="D14" s="125" t="e">
        <f>VLOOKUP(E14,FUNCIONES!A$2:C$82,3,0)</f>
        <v>#N/A</v>
      </c>
      <c r="E14" s="125"/>
      <c r="F14" s="125"/>
      <c r="G14" s="68" t="str">
        <f>VLOOKUP(H14,PELIGROS!A$1:G$445,2,0)</f>
        <v>INFRAROJA, ULTRAVIOLETA, VISIBLE, RADIOFRECUENCIA, MICROONDAS, LASER</v>
      </c>
      <c r="H14" s="68" t="s">
        <v>66</v>
      </c>
      <c r="I14" s="68" t="s">
        <v>1214</v>
      </c>
      <c r="J14" s="68" t="str">
        <f>VLOOKUP(H14,PELIGROS!A$2:G$445,3,0)</f>
        <v>CÁNCER, LESIONES DÉRMICAS Y OCULARES</v>
      </c>
      <c r="K14" s="67"/>
      <c r="L14" s="68" t="str">
        <f>VLOOKUP(H14,PELIGROS!A$2:G$445,4,0)</f>
        <v>Inspecciones planeadas e inspecciones no planeadas, procedimientos de programas de seguridad y salud en el trabajo</v>
      </c>
      <c r="M14" s="68" t="str">
        <f>VLOOKUP(H14,PELIGROS!A$2:G$445,5,0)</f>
        <v>PROGRAMA BLOQUEADOR SOLAR</v>
      </c>
      <c r="N14" s="67">
        <v>2</v>
      </c>
      <c r="O14" s="56">
        <v>1</v>
      </c>
      <c r="P14" s="56">
        <v>10</v>
      </c>
      <c r="Q14" s="56">
        <f t="shared" si="1"/>
        <v>2</v>
      </c>
      <c r="R14" s="56">
        <f t="shared" si="2"/>
        <v>20</v>
      </c>
      <c r="S14" s="90" t="str">
        <f t="shared" si="3"/>
        <v>B-2</v>
      </c>
      <c r="T14" s="57" t="str">
        <f t="shared" si="0"/>
        <v>IV</v>
      </c>
      <c r="U14" s="57" t="str">
        <f t="shared" si="4"/>
        <v>Aceptable</v>
      </c>
      <c r="V14" s="128"/>
      <c r="W14" s="68" t="str">
        <f>VLOOKUP(H14,PELIGROS!A$2:G$445,6,0)</f>
        <v>CÁNCER</v>
      </c>
      <c r="X14" s="58"/>
      <c r="Y14" s="58"/>
      <c r="Z14" s="58"/>
      <c r="AA14" s="59"/>
      <c r="AB14" s="59" t="str">
        <f>VLOOKUP(H14,PELIGROS!A$2:G$445,7,0)</f>
        <v>N/A</v>
      </c>
      <c r="AC14" s="58" t="s">
        <v>1219</v>
      </c>
      <c r="AD14" s="148"/>
    </row>
    <row r="15" spans="1:30" ht="48" customHeight="1" thickBot="1">
      <c r="A15" s="146"/>
      <c r="B15" s="146"/>
      <c r="C15" s="125" t="e">
        <f>VLOOKUP(E15,FUNCIONES!A$2:C$82,2,0)</f>
        <v>#N/A</v>
      </c>
      <c r="D15" s="125" t="e">
        <f>VLOOKUP(E15,FUNCIONES!A$2:C$82,3,0)</f>
        <v>#N/A</v>
      </c>
      <c r="E15" s="125"/>
      <c r="F15" s="125"/>
      <c r="G15" s="68" t="str">
        <f>VLOOKUP(H15,PELIGROS!A$1:G$445,2,0)</f>
        <v>CONCENTRACIÓN EN ACTIVIDADES DE ALTO DESEMPEÑO MENTAL</v>
      </c>
      <c r="H15" s="68" t="s">
        <v>71</v>
      </c>
      <c r="I15" s="68" t="s">
        <v>1211</v>
      </c>
      <c r="J15" s="68" t="str">
        <f>VLOOKUP(H15,PELIGROS!A$2:G$445,3,0)</f>
        <v>ESTRÉS, CEFALEA, IRRITABILIDAD</v>
      </c>
      <c r="K15" s="67"/>
      <c r="L15" s="68" t="str">
        <f>VLOOKUP(H15,PELIGROS!A$2:G$445,4,0)</f>
        <v>N/A</v>
      </c>
      <c r="M15" s="68" t="str">
        <f>VLOOKUP(H15,PELIGROS!A$2:G$445,5,0)</f>
        <v>PVE PSICOSOCIAL</v>
      </c>
      <c r="N15" s="67">
        <v>2</v>
      </c>
      <c r="O15" s="56">
        <v>3</v>
      </c>
      <c r="P15" s="56">
        <v>10</v>
      </c>
      <c r="Q15" s="56">
        <f t="shared" si="1"/>
        <v>6</v>
      </c>
      <c r="R15" s="56">
        <f t="shared" si="2"/>
        <v>60</v>
      </c>
      <c r="S15" s="90" t="str">
        <f t="shared" si="3"/>
        <v>M-6</v>
      </c>
      <c r="T15" s="57" t="str">
        <f t="shared" si="0"/>
        <v>III</v>
      </c>
      <c r="U15" s="57" t="str">
        <f t="shared" si="4"/>
        <v>Mejorable</v>
      </c>
      <c r="V15" s="128"/>
      <c r="W15" s="68" t="str">
        <f>VLOOKUP(H15,PELIGROS!A$2:G$445,6,0)</f>
        <v>ESTRÉS</v>
      </c>
      <c r="X15" s="58"/>
      <c r="Y15" s="58"/>
      <c r="Z15" s="58"/>
      <c r="AA15" s="59"/>
      <c r="AB15" s="59" t="str">
        <f>VLOOKUP(H15,PELIGROS!A$2:G$445,7,0)</f>
        <v>N/A</v>
      </c>
      <c r="AC15" s="128" t="s">
        <v>1199</v>
      </c>
      <c r="AD15" s="148"/>
    </row>
    <row r="16" spans="1:30" ht="48" customHeight="1" thickBot="1">
      <c r="A16" s="146"/>
      <c r="B16" s="146"/>
      <c r="C16" s="125" t="e">
        <f>VLOOKUP(E16,FUNCIONES!A$2:C$82,2,0)</f>
        <v>#N/A</v>
      </c>
      <c r="D16" s="125" t="e">
        <f>VLOOKUP(E16,FUNCIONES!A$2:C$82,3,0)</f>
        <v>#N/A</v>
      </c>
      <c r="E16" s="125"/>
      <c r="F16" s="125"/>
      <c r="G16" s="68" t="str">
        <f>VLOOKUP(H16,PELIGROS!A$1:G$445,2,0)</f>
        <v>NATURALEZA DE LA TAREA</v>
      </c>
      <c r="H16" s="68" t="s">
        <v>75</v>
      </c>
      <c r="I16" s="68" t="s">
        <v>1211</v>
      </c>
      <c r="J16" s="68" t="str">
        <f>VLOOKUP(H16,PELIGROS!A$2:G$445,3,0)</f>
        <v>ESTRÉS,  TRANSTORNOS DEL SUEÑO</v>
      </c>
      <c r="K16" s="67"/>
      <c r="L16" s="68" t="str">
        <f>VLOOKUP(H16,PELIGROS!A$2:G$445,4,0)</f>
        <v>N/A</v>
      </c>
      <c r="M16" s="68" t="str">
        <f>VLOOKUP(H16,PELIGROS!A$2:G$445,5,0)</f>
        <v>PVE PSICOSOCIAL</v>
      </c>
      <c r="N16" s="67">
        <v>2</v>
      </c>
      <c r="O16" s="56">
        <v>3</v>
      </c>
      <c r="P16" s="56">
        <v>10</v>
      </c>
      <c r="Q16" s="56">
        <f t="shared" si="1"/>
        <v>6</v>
      </c>
      <c r="R16" s="56">
        <f t="shared" si="2"/>
        <v>60</v>
      </c>
      <c r="S16" s="90" t="str">
        <f t="shared" si="3"/>
        <v>M-6</v>
      </c>
      <c r="T16" s="57" t="str">
        <f t="shared" si="0"/>
        <v>III</v>
      </c>
      <c r="U16" s="57" t="str">
        <f t="shared" si="4"/>
        <v>Mejorable</v>
      </c>
      <c r="V16" s="128"/>
      <c r="W16" s="68" t="str">
        <f>VLOOKUP(H16,PELIGROS!A$2:G$445,6,0)</f>
        <v>ESTRÉS</v>
      </c>
      <c r="X16" s="58"/>
      <c r="Y16" s="58"/>
      <c r="Z16" s="58"/>
      <c r="AA16" s="59"/>
      <c r="AB16" s="59" t="str">
        <f>VLOOKUP(H16,PELIGROS!A$2:G$445,7,0)</f>
        <v>N/A</v>
      </c>
      <c r="AC16" s="128"/>
      <c r="AD16" s="148"/>
    </row>
    <row r="17" spans="1:30" ht="48" customHeight="1" thickBot="1">
      <c r="A17" s="146"/>
      <c r="B17" s="146"/>
      <c r="C17" s="125" t="e">
        <f>VLOOKUP(E17,FUNCIONES!A$2:C$82,2,0)</f>
        <v>#N/A</v>
      </c>
      <c r="D17" s="125" t="e">
        <f>VLOOKUP(E17,FUNCIONES!A$2:C$82,3,0)</f>
        <v>#N/A</v>
      </c>
      <c r="E17" s="125"/>
      <c r="F17" s="125"/>
      <c r="G17" s="68" t="str">
        <f>VLOOKUP(H17,PELIGROS!A$1:G$445,2,0)</f>
        <v>Forzadas, Prolongadas</v>
      </c>
      <c r="H17" s="68" t="s">
        <v>39</v>
      </c>
      <c r="I17" s="68" t="s">
        <v>1216</v>
      </c>
      <c r="J17" s="68" t="str">
        <f>VLOOKUP(H17,PELIGROS!A$2:G$445,3,0)</f>
        <v xml:space="preserve">Lesiones osteomusculares, lesiones osteoarticulares
</v>
      </c>
      <c r="K17" s="67"/>
      <c r="L17" s="68" t="str">
        <f>VLOOKUP(H17,PELIGROS!A$2:G$445,4,0)</f>
        <v>Inspecciones planeadas e inspecciones no planeadas, procedimientos de programas de seguridad y salud en el trabajo</v>
      </c>
      <c r="M17" s="68" t="str">
        <f>VLOOKUP(H17,PELIGROS!A$2:G$445,5,0)</f>
        <v>PVE Biomecánico, programa pausas activas, exámenes periódicos, recomendaciones, control de posturas</v>
      </c>
      <c r="N17" s="67">
        <v>2</v>
      </c>
      <c r="O17" s="56">
        <v>3</v>
      </c>
      <c r="P17" s="56">
        <v>25</v>
      </c>
      <c r="Q17" s="56">
        <f t="shared" si="1"/>
        <v>6</v>
      </c>
      <c r="R17" s="56">
        <f t="shared" si="2"/>
        <v>150</v>
      </c>
      <c r="S17" s="90" t="str">
        <f t="shared" si="3"/>
        <v>M-6</v>
      </c>
      <c r="T17" s="57" t="str">
        <f t="shared" si="0"/>
        <v>II</v>
      </c>
      <c r="U17" s="57" t="str">
        <f t="shared" si="4"/>
        <v>No Aceptable o Aceptable Con Control Especifico</v>
      </c>
      <c r="V17" s="128"/>
      <c r="W17" s="68" t="str">
        <f>VLOOKUP(H17,PELIGROS!A$2:G$445,6,0)</f>
        <v>Enfermedades Osteomusculares</v>
      </c>
      <c r="X17" s="58"/>
      <c r="Y17" s="58"/>
      <c r="Z17" s="58"/>
      <c r="AA17" s="59"/>
      <c r="AB17" s="59" t="str">
        <f>VLOOKUP(H17,PELIGROS!A$2:G$445,7,0)</f>
        <v>Prevención en lesiones osteomusculares, líderes de pausas activas</v>
      </c>
      <c r="AC17" s="58" t="s">
        <v>1200</v>
      </c>
      <c r="AD17" s="148"/>
    </row>
    <row r="18" spans="1:30" ht="48" customHeight="1" thickBot="1">
      <c r="A18" s="146"/>
      <c r="B18" s="146"/>
      <c r="C18" s="125" t="e">
        <f>VLOOKUP(E18,FUNCIONES!A$2:C$82,2,0)</f>
        <v>#N/A</v>
      </c>
      <c r="D18" s="125" t="e">
        <f>VLOOKUP(E18,FUNCIONES!A$2:C$82,3,0)</f>
        <v>#N/A</v>
      </c>
      <c r="E18" s="125"/>
      <c r="F18" s="125"/>
      <c r="G18" s="68" t="str">
        <f>VLOOKUP(H18,PELIGROS!A$1:G$445,2,0)</f>
        <v>Higiene Muscular</v>
      </c>
      <c r="H18" s="68" t="s">
        <v>482</v>
      </c>
      <c r="I18" s="68" t="s">
        <v>1216</v>
      </c>
      <c r="J18" s="68" t="str">
        <f>VLOOKUP(H18,PELIGROS!A$2:G$445,3,0)</f>
        <v>Lesiones Musculoesqueléticas</v>
      </c>
      <c r="K18" s="67"/>
      <c r="L18" s="68" t="str">
        <f>VLOOKUP(H18,PELIGROS!A$2:G$445,4,0)</f>
        <v>N/A</v>
      </c>
      <c r="M18" s="68" t="str">
        <f>VLOOKUP(H18,PELIGROS!A$2:G$445,5,0)</f>
        <v>N/A</v>
      </c>
      <c r="N18" s="67">
        <v>2</v>
      </c>
      <c r="O18" s="56">
        <v>3</v>
      </c>
      <c r="P18" s="56">
        <v>10</v>
      </c>
      <c r="Q18" s="56">
        <f t="shared" si="1"/>
        <v>6</v>
      </c>
      <c r="R18" s="56">
        <f t="shared" si="2"/>
        <v>60</v>
      </c>
      <c r="S18" s="90" t="str">
        <f t="shared" si="3"/>
        <v>M-6</v>
      </c>
      <c r="T18" s="57" t="str">
        <f t="shared" si="0"/>
        <v>III</v>
      </c>
      <c r="U18" s="57" t="str">
        <f t="shared" si="4"/>
        <v>Mejorable</v>
      </c>
      <c r="V18" s="128"/>
      <c r="W18" s="68" t="str">
        <f>VLOOKUP(H18,PELIGROS!A$2:G$445,6,0)</f>
        <v xml:space="preserve">Enfermedades Osteomusculares
</v>
      </c>
      <c r="X18" s="58"/>
      <c r="Y18" s="58"/>
      <c r="Z18" s="58"/>
      <c r="AA18" s="59"/>
      <c r="AB18" s="59" t="str">
        <f>VLOOKUP(H18,PELIGROS!A$2:G$445,7,0)</f>
        <v>Prevención en lesiones osteomusculares, líderes de pausas activas</v>
      </c>
      <c r="AC18" s="58" t="s">
        <v>1231</v>
      </c>
      <c r="AD18" s="148"/>
    </row>
    <row r="19" spans="1:30" ht="48" customHeight="1" thickBot="1">
      <c r="A19" s="146"/>
      <c r="B19" s="146"/>
      <c r="C19" s="125" t="e">
        <f>VLOOKUP(E19,FUNCIONES!A$2:C$82,2,0)</f>
        <v>#N/A</v>
      </c>
      <c r="D19" s="125" t="e">
        <f>VLOOKUP(E19,FUNCIONES!A$2:C$82,3,0)</f>
        <v>#N/A</v>
      </c>
      <c r="E19" s="125"/>
      <c r="F19" s="125"/>
      <c r="G19" s="68" t="str">
        <f>VLOOKUP(H19,PELIGROS!A$1:G$445,2,0)</f>
        <v>Atropellamiento, Envestir</v>
      </c>
      <c r="H19" s="68" t="s">
        <v>1186</v>
      </c>
      <c r="I19" s="68" t="s">
        <v>1210</v>
      </c>
      <c r="J19" s="68" t="str">
        <f>VLOOKUP(H19,PELIGROS!A$2:G$445,3,0)</f>
        <v>Lesiones, pérdidas materiales, muerte</v>
      </c>
      <c r="K19" s="67"/>
      <c r="L19" s="68" t="str">
        <f>VLOOKUP(H19,PELIGROS!A$2:G$445,4,0)</f>
        <v>Inspecciones planeadas e inspecciones no planeadas, procedimientos de programas de seguridad y salud en el trabajo</v>
      </c>
      <c r="M19" s="68" t="str">
        <f>VLOOKUP(H19,PELIGROS!A$2:G$445,5,0)</f>
        <v>Programa de seguridad vial, señalización</v>
      </c>
      <c r="N19" s="67">
        <v>2</v>
      </c>
      <c r="O19" s="56">
        <v>2</v>
      </c>
      <c r="P19" s="56">
        <v>60</v>
      </c>
      <c r="Q19" s="56">
        <f t="shared" si="1"/>
        <v>4</v>
      </c>
      <c r="R19" s="56">
        <f t="shared" si="2"/>
        <v>240</v>
      </c>
      <c r="S19" s="90" t="str">
        <f t="shared" si="3"/>
        <v>B-4</v>
      </c>
      <c r="T19" s="57" t="str">
        <f t="shared" si="0"/>
        <v>II</v>
      </c>
      <c r="U19" s="57" t="str">
        <f t="shared" si="4"/>
        <v>No Aceptable o Aceptable Con Control Especifico</v>
      </c>
      <c r="V19" s="128"/>
      <c r="W19" s="68" t="str">
        <f>VLOOKUP(H19,PELIGROS!A$2:G$445,6,0)</f>
        <v>Muerte</v>
      </c>
      <c r="X19" s="58"/>
      <c r="Y19" s="58"/>
      <c r="Z19" s="58"/>
      <c r="AA19" s="59"/>
      <c r="AB19" s="59" t="str">
        <f>VLOOKUP(H19,PELIGROS!A$2:G$445,7,0)</f>
        <v>Seguridad vial y manejo defensivo, aseguramiento de áreas de trabajo</v>
      </c>
      <c r="AC19" s="58" t="s">
        <v>1209</v>
      </c>
      <c r="AD19" s="148"/>
    </row>
    <row r="20" spans="1:30" ht="48" customHeight="1" thickBot="1">
      <c r="A20" s="146"/>
      <c r="B20" s="146"/>
      <c r="C20" s="125" t="e">
        <f>VLOOKUP(E20,FUNCIONES!A$2:C$82,2,0)</f>
        <v>#N/A</v>
      </c>
      <c r="D20" s="125" t="e">
        <f>VLOOKUP(E20,FUNCIONES!A$2:C$82,3,0)</f>
        <v>#N/A</v>
      </c>
      <c r="E20" s="125"/>
      <c r="F20" s="125"/>
      <c r="G20" s="68" t="str">
        <f>VLOOKUP(H20,PELIGROS!A$1:G$445,2,0)</f>
        <v>Superficies de trabajo irregulares o deslizantes</v>
      </c>
      <c r="H20" s="68" t="s">
        <v>596</v>
      </c>
      <c r="I20" s="68" t="s">
        <v>1210</v>
      </c>
      <c r="J20" s="68" t="str">
        <f>VLOOKUP(H20,PELIGROS!A$2:G$445,3,0)</f>
        <v>Caidas del mismo nivel, fracturas, golpe con objetos, caídas de objetos, obstrucción de rutas de evacuación</v>
      </c>
      <c r="K20" s="67"/>
      <c r="L20" s="68" t="str">
        <f>VLOOKUP(H20,PELIGROS!A$2:G$445,4,0)</f>
        <v>N/A</v>
      </c>
      <c r="M20" s="68" t="str">
        <f>VLOOKUP(H20,PELIGROS!A$2:G$445,5,0)</f>
        <v>N/A</v>
      </c>
      <c r="N20" s="67">
        <v>2</v>
      </c>
      <c r="O20" s="56">
        <v>3</v>
      </c>
      <c r="P20" s="56">
        <v>25</v>
      </c>
      <c r="Q20" s="56">
        <f t="shared" si="1"/>
        <v>6</v>
      </c>
      <c r="R20" s="56">
        <f t="shared" si="2"/>
        <v>150</v>
      </c>
      <c r="S20" s="90" t="str">
        <f t="shared" si="3"/>
        <v>M-6</v>
      </c>
      <c r="T20" s="57" t="str">
        <f t="shared" si="0"/>
        <v>II</v>
      </c>
      <c r="U20" s="57" t="str">
        <f t="shared" si="4"/>
        <v>No Aceptable o Aceptable Con Control Especifico</v>
      </c>
      <c r="V20" s="128"/>
      <c r="W20" s="68" t="str">
        <f>VLOOKUP(H20,PELIGROS!A$2:G$445,6,0)</f>
        <v>Caídas de distinto nivel</v>
      </c>
      <c r="X20" s="58"/>
      <c r="Y20" s="58"/>
      <c r="Z20" s="58"/>
      <c r="AA20" s="59"/>
      <c r="AB20" s="59" t="str">
        <f>VLOOKUP(H20,PELIGROS!A$2:G$445,7,0)</f>
        <v>Pautas Básicas en orden y aseo en el lugar de trabajo, actos y condiciones inseguras</v>
      </c>
      <c r="AC20" s="58" t="s">
        <v>1201</v>
      </c>
      <c r="AD20" s="148"/>
    </row>
    <row r="21" spans="1:30" ht="48" customHeight="1" thickBot="1">
      <c r="A21" s="146"/>
      <c r="B21" s="146"/>
      <c r="C21" s="125" t="e">
        <f>VLOOKUP(E21,FUNCIONES!A$2:C$82,2,0)</f>
        <v>#N/A</v>
      </c>
      <c r="D21" s="125" t="e">
        <f>VLOOKUP(E21,FUNCIONES!A$2:C$82,3,0)</f>
        <v>#N/A</v>
      </c>
      <c r="E21" s="125"/>
      <c r="F21" s="125"/>
      <c r="G21" s="68" t="str">
        <f>VLOOKUP(H21,PELIGROS!A$1:G$445,2,0)</f>
        <v>Atraco, golpiza, atentados y secuestrados</v>
      </c>
      <c r="H21" s="68" t="s">
        <v>56</v>
      </c>
      <c r="I21" s="68" t="s">
        <v>1210</v>
      </c>
      <c r="J21" s="68" t="str">
        <f>VLOOKUP(H21,PELIGROS!A$2:G$445,3,0)</f>
        <v>Estrés, golpes, Secuestros</v>
      </c>
      <c r="K21" s="67"/>
      <c r="L21" s="68" t="str">
        <f>VLOOKUP(H21,PELIGROS!A$2:G$445,4,0)</f>
        <v>Inspecciones planeadas e inspecciones no planeadas, procedimientos de programas de seguridad y salud en el trabajo</v>
      </c>
      <c r="M21" s="68" t="str">
        <f>VLOOKUP(H21,PELIGROS!A$2:G$445,5,0)</f>
        <v xml:space="preserve">Uniformes Corporativos, Caquetas corporativas, Carnetización
</v>
      </c>
      <c r="N21" s="67">
        <v>2</v>
      </c>
      <c r="O21" s="56">
        <v>2</v>
      </c>
      <c r="P21" s="56">
        <v>60</v>
      </c>
      <c r="Q21" s="56">
        <f t="shared" si="1"/>
        <v>4</v>
      </c>
      <c r="R21" s="56">
        <f t="shared" si="2"/>
        <v>240</v>
      </c>
      <c r="S21" s="90" t="str">
        <f t="shared" si="3"/>
        <v>B-4</v>
      </c>
      <c r="T21" s="57" t="str">
        <f t="shared" si="0"/>
        <v>II</v>
      </c>
      <c r="U21" s="57" t="str">
        <f t="shared" si="4"/>
        <v>No Aceptable o Aceptable Con Control Especifico</v>
      </c>
      <c r="V21" s="128"/>
      <c r="W21" s="68" t="str">
        <f>VLOOKUP(H21,PELIGROS!A$2:G$445,6,0)</f>
        <v>Secuestros</v>
      </c>
      <c r="X21" s="58"/>
      <c r="Y21" s="58"/>
      <c r="Z21" s="58"/>
      <c r="AA21" s="59"/>
      <c r="AB21" s="59" t="str">
        <f>VLOOKUP(H21,PELIGROS!A$2:G$445,7,0)</f>
        <v>N/A</v>
      </c>
      <c r="AC21" s="58" t="s">
        <v>1222</v>
      </c>
      <c r="AD21" s="148"/>
    </row>
    <row r="22" spans="1:30" ht="45.75" customHeight="1" thickBot="1">
      <c r="A22" s="146"/>
      <c r="B22" s="146"/>
      <c r="C22" s="125"/>
      <c r="D22" s="125"/>
      <c r="E22" s="125"/>
      <c r="F22" s="125"/>
      <c r="G22" s="68" t="str">
        <f>VLOOKUP(H22,PELIGROS!A$1:G$445,2,0)</f>
        <v>MANTENIMIENTO DE PUENTE GRUAS, LIMPIEZA DE CANALES, MANTENIMIENTO DE INSTALACIONES LOCATIVAS, MANTENIMIENTO Y REPARACIÓN DE POZOS</v>
      </c>
      <c r="H22" s="68" t="s">
        <v>623</v>
      </c>
      <c r="I22" s="68" t="s">
        <v>1210</v>
      </c>
      <c r="J22" s="68" t="str">
        <f>VLOOKUP(H22,PELIGROS!A$2:G$445,3,0)</f>
        <v>LESIONES, FRACTURAS, MUERTE</v>
      </c>
      <c r="K22" s="67" t="s">
        <v>31</v>
      </c>
      <c r="L22" s="68" t="str">
        <f>VLOOKUP(H22,PELIGROS!A$2:G$445,4,0)</f>
        <v>Inspecciones planeadas e inspecciones no planeadas, procedimientos de programas de seguridad y salud en el trabajo</v>
      </c>
      <c r="M22" s="68" t="str">
        <f>VLOOKUP(H22,PELIGROS!A$2:G$445,5,0)</f>
        <v>EPP</v>
      </c>
      <c r="N22" s="67">
        <v>2</v>
      </c>
      <c r="O22" s="87">
        <v>1</v>
      </c>
      <c r="P22" s="87">
        <v>10</v>
      </c>
      <c r="Q22" s="87">
        <f t="shared" si="1"/>
        <v>2</v>
      </c>
      <c r="R22" s="87">
        <f t="shared" si="2"/>
        <v>20</v>
      </c>
      <c r="S22" s="68" t="str">
        <f t="shared" si="3"/>
        <v>B-2</v>
      </c>
      <c r="T22" s="88" t="str">
        <f t="shared" si="0"/>
        <v>IV</v>
      </c>
      <c r="U22" s="88" t="str">
        <f t="shared" si="4"/>
        <v>Aceptable</v>
      </c>
      <c r="V22" s="128"/>
      <c r="W22" s="68" t="str">
        <f>VLOOKUP(H22,PELIGROS!A$2:G$445,6,0)</f>
        <v>MUERTE</v>
      </c>
      <c r="X22" s="58" t="s">
        <v>31</v>
      </c>
      <c r="Y22" s="58" t="s">
        <v>31</v>
      </c>
      <c r="Z22" s="58" t="s">
        <v>31</v>
      </c>
      <c r="AA22" s="59" t="s">
        <v>31</v>
      </c>
      <c r="AB22" s="59" t="str">
        <f>VLOOKUP(H22,PELIGROS!A$2:G$445,7,0)</f>
        <v>CERTIFICACIÓN Y/O ENTRENAMIENTO EN TRABAJO SEGURO EN ALTURAS; DILGENCIAMIENTO DE PERMISO DE TRABAJO; USO Y MANEJO ADECUADO DE E.P.P.; ARME Y DESARME DE ANDAMIOS</v>
      </c>
      <c r="AC22" s="58" t="s">
        <v>1221</v>
      </c>
      <c r="AD22" s="148"/>
    </row>
    <row r="23" spans="1:30" ht="48" customHeight="1" thickBot="1">
      <c r="A23" s="146"/>
      <c r="B23" s="146"/>
      <c r="C23" s="126" t="e">
        <f>VLOOKUP(E23,FUNCIONES!A$2:C$82,2,0)</f>
        <v>#N/A</v>
      </c>
      <c r="D23" s="126" t="e">
        <f>VLOOKUP(E23,FUNCIONES!A$2:C$82,3,0)</f>
        <v>#N/A</v>
      </c>
      <c r="E23" s="126"/>
      <c r="F23" s="126"/>
      <c r="G23" s="74" t="str">
        <f>VLOOKUP(H23,PELIGROS!A$1:G$445,2,0)</f>
        <v>SISMOS, INCENDIOS, INUNDACIONES, TERREMOTOS, VENDAVALES, DERRUMBE</v>
      </c>
      <c r="H23" s="74" t="s">
        <v>61</v>
      </c>
      <c r="I23" s="74" t="s">
        <v>1220</v>
      </c>
      <c r="J23" s="74" t="str">
        <f>VLOOKUP(H23,PELIGROS!A$2:G$445,3,0)</f>
        <v>SISMOS, INCENDIOS, INUNDACIONES, TERREMOTOS, VENDAVALES</v>
      </c>
      <c r="K23" s="71"/>
      <c r="L23" s="74" t="str">
        <f>VLOOKUP(H23,PELIGROS!A$2:G$445,4,0)</f>
        <v>Inspecciones planeadas e inspecciones no planeadas, procedimientos de programas de seguridad y salud en el trabajo</v>
      </c>
      <c r="M23" s="74" t="str">
        <f>VLOOKUP(H23,PELIGROS!A$2:G$445,5,0)</f>
        <v>BRIGADAS DE EMERGENCIAS</v>
      </c>
      <c r="N23" s="71">
        <v>2</v>
      </c>
      <c r="O23" s="69">
        <v>1</v>
      </c>
      <c r="P23" s="69">
        <v>100</v>
      </c>
      <c r="Q23" s="69">
        <f t="shared" si="1"/>
        <v>2</v>
      </c>
      <c r="R23" s="69">
        <f t="shared" si="2"/>
        <v>200</v>
      </c>
      <c r="S23" s="91" t="str">
        <f t="shared" si="3"/>
        <v>B-2</v>
      </c>
      <c r="T23" s="70" t="str">
        <f t="shared" si="0"/>
        <v>II</v>
      </c>
      <c r="U23" s="70" t="str">
        <f t="shared" si="4"/>
        <v>No Aceptable o Aceptable Con Control Especifico</v>
      </c>
      <c r="V23" s="129"/>
      <c r="W23" s="74" t="str">
        <f>VLOOKUP(H23,PELIGROS!A$2:G$445,6,0)</f>
        <v>MUERTE</v>
      </c>
      <c r="X23" s="72"/>
      <c r="Y23" s="72"/>
      <c r="Z23" s="72"/>
      <c r="AA23" s="73"/>
      <c r="AB23" s="73" t="str">
        <f>VLOOKUP(H23,PELIGROS!A$2:G$445,7,0)</f>
        <v>ENTRENAMIENTO DE LA BRIGADA; DIVULGACIÓN DE PLAN DE EMERGENCIA</v>
      </c>
      <c r="AC23" s="72" t="s">
        <v>1202</v>
      </c>
      <c r="AD23" s="149"/>
    </row>
    <row r="24" spans="1:30" ht="48" customHeight="1" thickBot="1">
      <c r="A24" s="146"/>
      <c r="B24" s="146"/>
      <c r="C24" s="118" t="s">
        <v>1207</v>
      </c>
      <c r="D24" s="118" t="s">
        <v>1208</v>
      </c>
      <c r="E24" s="118" t="s">
        <v>1050</v>
      </c>
      <c r="F24" s="118" t="s">
        <v>1196</v>
      </c>
      <c r="G24" s="79" t="str">
        <f>VLOOKUP(H24,PELIGROS!A$1:G$445,2,0)</f>
        <v>Bacterias</v>
      </c>
      <c r="H24" s="79" t="s">
        <v>112</v>
      </c>
      <c r="I24" s="79" t="s">
        <v>1212</v>
      </c>
      <c r="J24" s="79" t="str">
        <f>VLOOKUP(H24,PELIGROS!A$2:G$445,3,0)</f>
        <v>Infecciones Bacterianas</v>
      </c>
      <c r="K24" s="79"/>
      <c r="L24" s="79" t="str">
        <f>VLOOKUP(H24,PELIGROS!A$2:G$445,4,0)</f>
        <v>N/A</v>
      </c>
      <c r="M24" s="79" t="str">
        <f>VLOOKUP(H24,PELIGROS!A$2:G$445,5,0)</f>
        <v>Vacunación</v>
      </c>
      <c r="N24" s="79">
        <v>2</v>
      </c>
      <c r="O24" s="79">
        <v>3</v>
      </c>
      <c r="P24" s="79">
        <v>10</v>
      </c>
      <c r="Q24" s="79">
        <f t="shared" si="1"/>
        <v>6</v>
      </c>
      <c r="R24" s="79">
        <f t="shared" si="2"/>
        <v>60</v>
      </c>
      <c r="S24" s="79" t="str">
        <f t="shared" si="3"/>
        <v>M-6</v>
      </c>
      <c r="T24" s="79" t="str">
        <f t="shared" si="0"/>
        <v>III</v>
      </c>
      <c r="U24" s="79" t="str">
        <f t="shared" si="4"/>
        <v>Mejorable</v>
      </c>
      <c r="V24" s="174">
        <v>1</v>
      </c>
      <c r="W24" s="79" t="str">
        <f>VLOOKUP(H24,PELIGROS!A$2:G$445,6,0)</f>
        <v xml:space="preserve">Enfermedades Infectocontagiosas
</v>
      </c>
      <c r="X24" s="79"/>
      <c r="Y24" s="79"/>
      <c r="Z24" s="79"/>
      <c r="AA24" s="79"/>
      <c r="AB24" s="79" t="str">
        <f>VLOOKUP(H24,PELIGROS!A$2:G$445,7,0)</f>
        <v>Autocuidado</v>
      </c>
      <c r="AC24" s="174" t="s">
        <v>1213</v>
      </c>
      <c r="AD24" s="174" t="s">
        <v>1197</v>
      </c>
    </row>
    <row r="25" spans="1:30" ht="48" customHeight="1" thickBot="1">
      <c r="A25" s="146"/>
      <c r="B25" s="146"/>
      <c r="C25" s="119" t="e">
        <f>VLOOKUP(E25,FUNCIONES!A$2:C$82,2,0)</f>
        <v>#N/A</v>
      </c>
      <c r="D25" s="119" t="e">
        <f>VLOOKUP(E25,FUNCIONES!A$2:C$82,3,0)</f>
        <v>#N/A</v>
      </c>
      <c r="E25" s="119"/>
      <c r="F25" s="119"/>
      <c r="G25" s="81" t="str">
        <f>VLOOKUP(H25,PELIGROS!A$1:G$445,2,0)</f>
        <v>Virus</v>
      </c>
      <c r="H25" s="81" t="s">
        <v>121</v>
      </c>
      <c r="I25" s="81" t="s">
        <v>1212</v>
      </c>
      <c r="J25" s="81" t="str">
        <f>VLOOKUP(H25,PELIGROS!A$2:G$445,3,0)</f>
        <v>Infecciones Virales</v>
      </c>
      <c r="K25" s="81"/>
      <c r="L25" s="81" t="str">
        <f>VLOOKUP(H25,PELIGROS!A$2:G$445,4,0)</f>
        <v>N/A</v>
      </c>
      <c r="M25" s="81" t="str">
        <f>VLOOKUP(H25,PELIGROS!A$2:G$445,5,0)</f>
        <v>Vacunación</v>
      </c>
      <c r="N25" s="81">
        <v>2</v>
      </c>
      <c r="O25" s="81">
        <v>3</v>
      </c>
      <c r="P25" s="81">
        <v>10</v>
      </c>
      <c r="Q25" s="81">
        <f t="shared" si="1"/>
        <v>6</v>
      </c>
      <c r="R25" s="81">
        <f t="shared" si="2"/>
        <v>60</v>
      </c>
      <c r="S25" s="81" t="str">
        <f t="shared" si="3"/>
        <v>M-6</v>
      </c>
      <c r="T25" s="81" t="str">
        <f t="shared" si="0"/>
        <v>III</v>
      </c>
      <c r="U25" s="81" t="str">
        <f t="shared" si="4"/>
        <v>Mejorable</v>
      </c>
      <c r="V25" s="175"/>
      <c r="W25" s="81" t="str">
        <f>VLOOKUP(H25,PELIGROS!A$2:G$445,6,0)</f>
        <v xml:space="preserve">Enfermedades Infectocontagiosas
</v>
      </c>
      <c r="X25" s="81"/>
      <c r="Y25" s="81"/>
      <c r="Z25" s="81"/>
      <c r="AA25" s="81"/>
      <c r="AB25" s="95" t="str">
        <f>VLOOKUP(H25,PELIGROS!A$2:G$445,7,0)</f>
        <v>Autocuidado</v>
      </c>
      <c r="AC25" s="177"/>
      <c r="AD25" s="175"/>
    </row>
    <row r="26" spans="1:30" ht="48" customHeight="1" thickBot="1">
      <c r="A26" s="146"/>
      <c r="B26" s="146"/>
      <c r="C26" s="119" t="e">
        <f>VLOOKUP(E26,FUNCIONES!A$2:C$82,2,0)</f>
        <v>#N/A</v>
      </c>
      <c r="D26" s="119" t="e">
        <f>VLOOKUP(E26,FUNCIONES!A$2:C$82,3,0)</f>
        <v>#N/A</v>
      </c>
      <c r="E26" s="119"/>
      <c r="F26" s="119"/>
      <c r="G26" s="81" t="str">
        <f>VLOOKUP(H26,PELIGROS!A$1:G$445,2,0)</f>
        <v>INFRAROJA, ULTRAVIOLETA, VISIBLE, RADIOFRECUENCIA, MICROONDAS, LASER</v>
      </c>
      <c r="H26" s="81" t="s">
        <v>66</v>
      </c>
      <c r="I26" s="81" t="s">
        <v>1214</v>
      </c>
      <c r="J26" s="81" t="str">
        <f>VLOOKUP(H26,PELIGROS!A$2:G$445,3,0)</f>
        <v>CÁNCER, LESIONES DÉRMICAS Y OCULARES</v>
      </c>
      <c r="K26" s="81"/>
      <c r="L26" s="81" t="str">
        <f>VLOOKUP(H26,PELIGROS!A$2:G$445,4,0)</f>
        <v>Inspecciones planeadas e inspecciones no planeadas, procedimientos de programas de seguridad y salud en el trabajo</v>
      </c>
      <c r="M26" s="81" t="str">
        <f>VLOOKUP(H26,PELIGROS!A$2:G$445,5,0)</f>
        <v>PROGRAMA BLOQUEADOR SOLAR</v>
      </c>
      <c r="N26" s="81">
        <v>2</v>
      </c>
      <c r="O26" s="81">
        <v>1</v>
      </c>
      <c r="P26" s="81">
        <v>10</v>
      </c>
      <c r="Q26" s="81">
        <f t="shared" si="1"/>
        <v>2</v>
      </c>
      <c r="R26" s="81">
        <f t="shared" si="2"/>
        <v>20</v>
      </c>
      <c r="S26" s="81" t="str">
        <f t="shared" si="3"/>
        <v>B-2</v>
      </c>
      <c r="T26" s="81" t="str">
        <f t="shared" si="0"/>
        <v>IV</v>
      </c>
      <c r="U26" s="81" t="str">
        <f t="shared" si="4"/>
        <v>Aceptable</v>
      </c>
      <c r="V26" s="175"/>
      <c r="W26" s="81" t="str">
        <f>VLOOKUP(H26,PELIGROS!A$2:G$445,6,0)</f>
        <v>CÁNCER</v>
      </c>
      <c r="X26" s="81"/>
      <c r="Y26" s="81"/>
      <c r="Z26" s="81"/>
      <c r="AA26" s="81"/>
      <c r="AB26" s="81" t="str">
        <f>VLOOKUP(H26,PELIGROS!A$2:G$445,7,0)</f>
        <v>N/A</v>
      </c>
      <c r="AC26" s="81" t="s">
        <v>1219</v>
      </c>
      <c r="AD26" s="175"/>
    </row>
    <row r="27" spans="1:30" ht="48" customHeight="1" thickBot="1">
      <c r="A27" s="146"/>
      <c r="B27" s="146"/>
      <c r="C27" s="119" t="e">
        <f>VLOOKUP(E27,FUNCIONES!A$2:C$82,2,0)</f>
        <v>#N/A</v>
      </c>
      <c r="D27" s="119" t="e">
        <f>VLOOKUP(E27,FUNCIONES!A$2:C$82,3,0)</f>
        <v>#N/A</v>
      </c>
      <c r="E27" s="119"/>
      <c r="F27" s="119"/>
      <c r="G27" s="81" t="str">
        <f>VLOOKUP(H27,PELIGROS!A$1:G$445,2,0)</f>
        <v>CONCENTRACIÓN EN ACTIVIDADES DE ALTO DESEMPEÑO MENTAL</v>
      </c>
      <c r="H27" s="81" t="s">
        <v>71</v>
      </c>
      <c r="I27" s="81" t="s">
        <v>1211</v>
      </c>
      <c r="J27" s="81" t="str">
        <f>VLOOKUP(H27,PELIGROS!A$2:G$445,3,0)</f>
        <v>ESTRÉS, CEFALEA, IRRITABILIDAD</v>
      </c>
      <c r="K27" s="81"/>
      <c r="L27" s="81" t="str">
        <f>VLOOKUP(H27,PELIGROS!A$2:G$445,4,0)</f>
        <v>N/A</v>
      </c>
      <c r="M27" s="81" t="str">
        <f>VLOOKUP(H27,PELIGROS!A$2:G$445,5,0)</f>
        <v>PVE PSICOSOCIAL</v>
      </c>
      <c r="N27" s="81">
        <v>2</v>
      </c>
      <c r="O27" s="81">
        <v>3</v>
      </c>
      <c r="P27" s="81">
        <v>10</v>
      </c>
      <c r="Q27" s="81">
        <f t="shared" si="1"/>
        <v>6</v>
      </c>
      <c r="R27" s="81">
        <f t="shared" si="2"/>
        <v>60</v>
      </c>
      <c r="S27" s="81" t="str">
        <f t="shared" si="3"/>
        <v>M-6</v>
      </c>
      <c r="T27" s="81" t="str">
        <f t="shared" si="0"/>
        <v>III</v>
      </c>
      <c r="U27" s="81" t="str">
        <f t="shared" si="4"/>
        <v>Mejorable</v>
      </c>
      <c r="V27" s="175"/>
      <c r="W27" s="81" t="str">
        <f>VLOOKUP(H27,PELIGROS!A$2:G$445,6,0)</f>
        <v>ESTRÉS</v>
      </c>
      <c r="X27" s="81"/>
      <c r="Y27" s="81"/>
      <c r="Z27" s="81"/>
      <c r="AA27" s="81"/>
      <c r="AB27" s="81" t="str">
        <f>VLOOKUP(H27,PELIGROS!A$2:G$445,7,0)</f>
        <v>N/A</v>
      </c>
      <c r="AC27" s="81" t="s">
        <v>1199</v>
      </c>
      <c r="AD27" s="175"/>
    </row>
    <row r="28" spans="1:30" ht="48" customHeight="1" thickBot="1">
      <c r="A28" s="146"/>
      <c r="B28" s="146"/>
      <c r="C28" s="119" t="e">
        <f>VLOOKUP(E28,FUNCIONES!A$2:C$82,2,0)</f>
        <v>#N/A</v>
      </c>
      <c r="D28" s="119" t="e">
        <f>VLOOKUP(E28,FUNCIONES!A$2:C$82,3,0)</f>
        <v>#N/A</v>
      </c>
      <c r="E28" s="119"/>
      <c r="F28" s="119"/>
      <c r="G28" s="81" t="str">
        <f>VLOOKUP(H28,PELIGROS!A$1:G$445,2,0)</f>
        <v>NATURALEZA DE LA TAREA</v>
      </c>
      <c r="H28" s="81" t="s">
        <v>75</v>
      </c>
      <c r="I28" s="81" t="s">
        <v>1211</v>
      </c>
      <c r="J28" s="81" t="str">
        <f>VLOOKUP(H28,PELIGROS!A$2:G$445,3,0)</f>
        <v>ESTRÉS,  TRANSTORNOS DEL SUEÑO</v>
      </c>
      <c r="K28" s="81"/>
      <c r="L28" s="81" t="str">
        <f>VLOOKUP(H28,PELIGROS!A$2:G$445,4,0)</f>
        <v>N/A</v>
      </c>
      <c r="M28" s="81" t="str">
        <f>VLOOKUP(H28,PELIGROS!A$2:G$445,5,0)</f>
        <v>PVE PSICOSOCIAL</v>
      </c>
      <c r="N28" s="81">
        <v>2</v>
      </c>
      <c r="O28" s="81">
        <v>3</v>
      </c>
      <c r="P28" s="81">
        <v>10</v>
      </c>
      <c r="Q28" s="81">
        <f t="shared" si="1"/>
        <v>6</v>
      </c>
      <c r="R28" s="81">
        <f t="shared" si="2"/>
        <v>60</v>
      </c>
      <c r="S28" s="81" t="str">
        <f t="shared" si="3"/>
        <v>M-6</v>
      </c>
      <c r="T28" s="81" t="str">
        <f t="shared" si="0"/>
        <v>III</v>
      </c>
      <c r="U28" s="81" t="str">
        <f t="shared" si="4"/>
        <v>Mejorable</v>
      </c>
      <c r="V28" s="175"/>
      <c r="W28" s="81" t="str">
        <f>VLOOKUP(H28,PELIGROS!A$2:G$445,6,0)</f>
        <v>ESTRÉS</v>
      </c>
      <c r="X28" s="81"/>
      <c r="Y28" s="81"/>
      <c r="Z28" s="81"/>
      <c r="AA28" s="81"/>
      <c r="AB28" s="81" t="str">
        <f>VLOOKUP(H28,PELIGROS!A$2:G$445,7,0)</f>
        <v>N/A</v>
      </c>
      <c r="AC28" s="81" t="s">
        <v>1199</v>
      </c>
      <c r="AD28" s="175"/>
    </row>
    <row r="29" spans="1:30" ht="48" customHeight="1" thickBot="1">
      <c r="A29" s="146"/>
      <c r="B29" s="146"/>
      <c r="C29" s="119" t="e">
        <f>VLOOKUP(E29,FUNCIONES!A$2:C$82,2,0)</f>
        <v>#N/A</v>
      </c>
      <c r="D29" s="119" t="e">
        <f>VLOOKUP(E29,FUNCIONES!A$2:C$82,3,0)</f>
        <v>#N/A</v>
      </c>
      <c r="E29" s="119"/>
      <c r="F29" s="119"/>
      <c r="G29" s="81" t="str">
        <f>VLOOKUP(H29,PELIGROS!A$1:G$445,2,0)</f>
        <v>Forzadas, Prolongadas</v>
      </c>
      <c r="H29" s="81" t="s">
        <v>39</v>
      </c>
      <c r="I29" s="81" t="s">
        <v>1216</v>
      </c>
      <c r="J29" s="81" t="str">
        <f>VLOOKUP(H29,PELIGROS!A$2:G$445,3,0)</f>
        <v xml:space="preserve">Lesiones osteomusculares, lesiones osteoarticulares
</v>
      </c>
      <c r="K29" s="81"/>
      <c r="L29" s="81" t="str">
        <f>VLOOKUP(H29,PELIGROS!A$2:G$445,4,0)</f>
        <v>Inspecciones planeadas e inspecciones no planeadas, procedimientos de programas de seguridad y salud en el trabajo</v>
      </c>
      <c r="M29" s="81" t="str">
        <f>VLOOKUP(H29,PELIGROS!A$2:G$445,5,0)</f>
        <v>PVE Biomecánico, programa pausas activas, exámenes periódicos, recomendaciones, control de posturas</v>
      </c>
      <c r="N29" s="81">
        <v>2</v>
      </c>
      <c r="O29" s="81">
        <v>3</v>
      </c>
      <c r="P29" s="81">
        <v>25</v>
      </c>
      <c r="Q29" s="81">
        <f t="shared" si="1"/>
        <v>6</v>
      </c>
      <c r="R29" s="81">
        <f t="shared" si="2"/>
        <v>150</v>
      </c>
      <c r="S29" s="81" t="str">
        <f t="shared" si="3"/>
        <v>M-6</v>
      </c>
      <c r="T29" s="81" t="str">
        <f t="shared" si="0"/>
        <v>II</v>
      </c>
      <c r="U29" s="81" t="str">
        <f t="shared" si="4"/>
        <v>No Aceptable o Aceptable Con Control Especifico</v>
      </c>
      <c r="V29" s="175"/>
      <c r="W29" s="81" t="str">
        <f>VLOOKUP(H29,PELIGROS!A$2:G$445,6,0)</f>
        <v>Enfermedades Osteomusculares</v>
      </c>
      <c r="X29" s="81"/>
      <c r="Y29" s="81"/>
      <c r="Z29" s="81"/>
      <c r="AA29" s="81"/>
      <c r="AB29" s="81" t="str">
        <f>VLOOKUP(H29,PELIGROS!A$2:G$445,7,0)</f>
        <v>Prevención en lesiones osteomusculares, líderes de pausas activas</v>
      </c>
      <c r="AC29" s="81" t="s">
        <v>1200</v>
      </c>
      <c r="AD29" s="175"/>
    </row>
    <row r="30" spans="1:30" ht="48" customHeight="1" thickBot="1">
      <c r="A30" s="146"/>
      <c r="B30" s="146"/>
      <c r="C30" s="119" t="e">
        <f>VLOOKUP(E30,FUNCIONES!A$2:C$82,2,0)</f>
        <v>#N/A</v>
      </c>
      <c r="D30" s="119" t="e">
        <f>VLOOKUP(E30,FUNCIONES!A$2:C$82,3,0)</f>
        <v>#N/A</v>
      </c>
      <c r="E30" s="119"/>
      <c r="F30" s="119"/>
      <c r="G30" s="81" t="str">
        <f>VLOOKUP(H30,PELIGROS!A$1:G$445,2,0)</f>
        <v>Higiene Muscular</v>
      </c>
      <c r="H30" s="81" t="s">
        <v>482</v>
      </c>
      <c r="I30" s="81" t="s">
        <v>1216</v>
      </c>
      <c r="J30" s="81" t="str">
        <f>VLOOKUP(H30,PELIGROS!A$2:G$445,3,0)</f>
        <v>Lesiones Musculoesqueléticas</v>
      </c>
      <c r="K30" s="81"/>
      <c r="L30" s="81" t="str">
        <f>VLOOKUP(H30,PELIGROS!A$2:G$445,4,0)</f>
        <v>N/A</v>
      </c>
      <c r="M30" s="81" t="str">
        <f>VLOOKUP(H30,PELIGROS!A$2:G$445,5,0)</f>
        <v>N/A</v>
      </c>
      <c r="N30" s="81">
        <v>2</v>
      </c>
      <c r="O30" s="81">
        <v>3</v>
      </c>
      <c r="P30" s="81">
        <v>10</v>
      </c>
      <c r="Q30" s="81">
        <f t="shared" si="1"/>
        <v>6</v>
      </c>
      <c r="R30" s="81">
        <f t="shared" si="2"/>
        <v>60</v>
      </c>
      <c r="S30" s="81" t="str">
        <f t="shared" si="3"/>
        <v>M-6</v>
      </c>
      <c r="T30" s="81" t="str">
        <f t="shared" si="0"/>
        <v>III</v>
      </c>
      <c r="U30" s="81" t="str">
        <f t="shared" si="4"/>
        <v>Mejorable</v>
      </c>
      <c r="V30" s="175"/>
      <c r="W30" s="81" t="str">
        <f>VLOOKUP(H30,PELIGROS!A$2:G$445,6,0)</f>
        <v xml:space="preserve">Enfermedades Osteomusculares
</v>
      </c>
      <c r="X30" s="81"/>
      <c r="Y30" s="81"/>
      <c r="Z30" s="81"/>
      <c r="AA30" s="81"/>
      <c r="AB30" s="81" t="str">
        <f>VLOOKUP(H30,PELIGROS!A$2:G$445,7,0)</f>
        <v>Prevención en lesiones osteomusculares, líderes de pausas activas</v>
      </c>
      <c r="AC30" s="81" t="s">
        <v>1231</v>
      </c>
      <c r="AD30" s="175"/>
    </row>
    <row r="31" spans="1:30" ht="48" customHeight="1" thickBot="1">
      <c r="A31" s="146"/>
      <c r="B31" s="146"/>
      <c r="C31" s="119" t="e">
        <f>VLOOKUP(E31,FUNCIONES!A$2:C$82,2,0)</f>
        <v>#N/A</v>
      </c>
      <c r="D31" s="119" t="e">
        <f>VLOOKUP(E31,FUNCIONES!A$2:C$82,3,0)</f>
        <v>#N/A</v>
      </c>
      <c r="E31" s="119"/>
      <c r="F31" s="119"/>
      <c r="G31" s="81" t="str">
        <f>VLOOKUP(H31,PELIGROS!A$1:G$445,2,0)</f>
        <v>Atropellamiento, Envestir</v>
      </c>
      <c r="H31" s="81" t="s">
        <v>1186</v>
      </c>
      <c r="I31" s="81" t="s">
        <v>1210</v>
      </c>
      <c r="J31" s="81" t="str">
        <f>VLOOKUP(H31,PELIGROS!A$2:G$445,3,0)</f>
        <v>Lesiones, pérdidas materiales, muerte</v>
      </c>
      <c r="K31" s="81"/>
      <c r="L31" s="81" t="str">
        <f>VLOOKUP(H31,PELIGROS!A$2:G$445,4,0)</f>
        <v>Inspecciones planeadas e inspecciones no planeadas, procedimientos de programas de seguridad y salud en el trabajo</v>
      </c>
      <c r="M31" s="81" t="str">
        <f>VLOOKUP(H31,PELIGROS!A$2:G$445,5,0)</f>
        <v>Programa de seguridad vial, señalización</v>
      </c>
      <c r="N31" s="81">
        <v>2</v>
      </c>
      <c r="O31" s="81">
        <v>2</v>
      </c>
      <c r="P31" s="81">
        <v>60</v>
      </c>
      <c r="Q31" s="81">
        <f t="shared" si="1"/>
        <v>4</v>
      </c>
      <c r="R31" s="81">
        <f t="shared" si="2"/>
        <v>240</v>
      </c>
      <c r="S31" s="81" t="str">
        <f t="shared" si="3"/>
        <v>B-4</v>
      </c>
      <c r="T31" s="81" t="str">
        <f t="shared" si="0"/>
        <v>II</v>
      </c>
      <c r="U31" s="81" t="str">
        <f t="shared" si="4"/>
        <v>No Aceptable o Aceptable Con Control Especifico</v>
      </c>
      <c r="V31" s="175"/>
      <c r="W31" s="81" t="str">
        <f>VLOOKUP(H31,PELIGROS!A$2:G$445,6,0)</f>
        <v>Muerte</v>
      </c>
      <c r="X31" s="81"/>
      <c r="Y31" s="81"/>
      <c r="Z31" s="81"/>
      <c r="AA31" s="81"/>
      <c r="AB31" s="81" t="str">
        <f>VLOOKUP(H31,PELIGROS!A$2:G$445,7,0)</f>
        <v>Seguridad vial y manejo defensivo, aseguramiento de áreas de trabajo</v>
      </c>
      <c r="AC31" s="81" t="s">
        <v>1209</v>
      </c>
      <c r="AD31" s="175"/>
    </row>
    <row r="32" spans="1:30" ht="48" customHeight="1" thickBot="1">
      <c r="A32" s="146"/>
      <c r="B32" s="146"/>
      <c r="C32" s="119" t="e">
        <f>VLOOKUP(E32,FUNCIONES!A$2:C$82,2,0)</f>
        <v>#N/A</v>
      </c>
      <c r="D32" s="119" t="e">
        <f>VLOOKUP(E32,FUNCIONES!A$2:C$82,3,0)</f>
        <v>#N/A</v>
      </c>
      <c r="E32" s="119"/>
      <c r="F32" s="119"/>
      <c r="G32" s="81" t="str">
        <f>VLOOKUP(H32,PELIGROS!A$1:G$445,2,0)</f>
        <v>Superficies de trabajo irregulares o deslizantes</v>
      </c>
      <c r="H32" s="81" t="s">
        <v>596</v>
      </c>
      <c r="I32" s="81" t="s">
        <v>1210</v>
      </c>
      <c r="J32" s="81" t="str">
        <f>VLOOKUP(H32,PELIGROS!A$2:G$445,3,0)</f>
        <v>Caidas del mismo nivel, fracturas, golpe con objetos, caídas de objetos, obstrucción de rutas de evacuación</v>
      </c>
      <c r="K32" s="81"/>
      <c r="L32" s="81" t="str">
        <f>VLOOKUP(H32,PELIGROS!A$2:G$445,4,0)</f>
        <v>N/A</v>
      </c>
      <c r="M32" s="81" t="str">
        <f>VLOOKUP(H32,PELIGROS!A$2:G$445,5,0)</f>
        <v>N/A</v>
      </c>
      <c r="N32" s="81">
        <v>2</v>
      </c>
      <c r="O32" s="81">
        <v>3</v>
      </c>
      <c r="P32" s="81">
        <v>25</v>
      </c>
      <c r="Q32" s="81">
        <f t="shared" si="1"/>
        <v>6</v>
      </c>
      <c r="R32" s="81">
        <f t="shared" si="2"/>
        <v>150</v>
      </c>
      <c r="S32" s="81" t="str">
        <f t="shared" si="3"/>
        <v>M-6</v>
      </c>
      <c r="T32" s="81" t="str">
        <f t="shared" si="0"/>
        <v>II</v>
      </c>
      <c r="U32" s="81" t="str">
        <f t="shared" si="4"/>
        <v>No Aceptable o Aceptable Con Control Especifico</v>
      </c>
      <c r="V32" s="175"/>
      <c r="W32" s="81" t="str">
        <f>VLOOKUP(H32,PELIGROS!A$2:G$445,6,0)</f>
        <v>Caídas de distinto nivel</v>
      </c>
      <c r="X32" s="81"/>
      <c r="Y32" s="81"/>
      <c r="Z32" s="81"/>
      <c r="AA32" s="81"/>
      <c r="AB32" s="81" t="str">
        <f>VLOOKUP(H32,PELIGROS!A$2:G$445,7,0)</f>
        <v>Pautas Básicas en orden y aseo en el lugar de trabajo, actos y condiciones inseguras</v>
      </c>
      <c r="AC32" s="81" t="s">
        <v>1201</v>
      </c>
      <c r="AD32" s="175"/>
    </row>
    <row r="33" spans="1:30" ht="45.75" customHeight="1" thickBot="1">
      <c r="A33" s="146"/>
      <c r="B33" s="146"/>
      <c r="C33" s="119"/>
      <c r="D33" s="119"/>
      <c r="E33" s="119"/>
      <c r="F33" s="119"/>
      <c r="G33" s="81" t="str">
        <f>VLOOKUP(H33,PELIGROS!A$1:G$445,2,0)</f>
        <v>MANTENIMIENTO DE PUENTE GRUAS, LIMPIEZA DE CANALES, MANTENIMIENTO DE INSTALACIONES LOCATIVAS, MANTENIMIENTO Y REPARACIÓN DE POZOS</v>
      </c>
      <c r="H33" s="81" t="s">
        <v>623</v>
      </c>
      <c r="I33" s="81" t="s">
        <v>1210</v>
      </c>
      <c r="J33" s="81" t="str">
        <f>VLOOKUP(H33,PELIGROS!A$2:G$445,3,0)</f>
        <v>LESIONES, FRACTURAS, MUERTE</v>
      </c>
      <c r="K33" s="81" t="s">
        <v>31</v>
      </c>
      <c r="L33" s="81" t="str">
        <f>VLOOKUP(H33,PELIGROS!A$2:G$445,4,0)</f>
        <v>Inspecciones planeadas e inspecciones no planeadas, procedimientos de programas de seguridad y salud en el trabajo</v>
      </c>
      <c r="M33" s="81" t="str">
        <f>VLOOKUP(H33,PELIGROS!A$2:G$445,5,0)</f>
        <v>EPP</v>
      </c>
      <c r="N33" s="81">
        <v>2</v>
      </c>
      <c r="O33" s="81">
        <v>1</v>
      </c>
      <c r="P33" s="81">
        <v>10</v>
      </c>
      <c r="Q33" s="81">
        <f t="shared" si="1"/>
        <v>2</v>
      </c>
      <c r="R33" s="81">
        <f t="shared" si="2"/>
        <v>20</v>
      </c>
      <c r="S33" s="81" t="str">
        <f t="shared" si="3"/>
        <v>B-2</v>
      </c>
      <c r="T33" s="81" t="str">
        <f t="shared" si="0"/>
        <v>IV</v>
      </c>
      <c r="U33" s="81" t="str">
        <f t="shared" si="4"/>
        <v>Aceptable</v>
      </c>
      <c r="V33" s="175"/>
      <c r="W33" s="81" t="str">
        <f>VLOOKUP(H33,PELIGROS!A$2:G$445,6,0)</f>
        <v>MUERTE</v>
      </c>
      <c r="X33" s="81" t="s">
        <v>31</v>
      </c>
      <c r="Y33" s="81" t="s">
        <v>31</v>
      </c>
      <c r="Z33" s="81" t="s">
        <v>31</v>
      </c>
      <c r="AA33" s="81" t="s">
        <v>31</v>
      </c>
      <c r="AB33" s="81" t="str">
        <f>VLOOKUP(H33,PELIGROS!A$2:G$445,7,0)</f>
        <v>CERTIFICACIÓN Y/O ENTRENAMIENTO EN TRABAJO SEGURO EN ALTURAS; DILGENCIAMIENTO DE PERMISO DE TRABAJO; USO Y MANEJO ADECUADO DE E.P.P.; ARME Y DESARME DE ANDAMIOS</v>
      </c>
      <c r="AC33" s="81" t="s">
        <v>1221</v>
      </c>
      <c r="AD33" s="175"/>
    </row>
    <row r="34" spans="1:30" ht="48" customHeight="1" thickBot="1">
      <c r="A34" s="146"/>
      <c r="B34" s="146"/>
      <c r="C34" s="119" t="e">
        <f>VLOOKUP(E34,FUNCIONES!A$2:C$82,2,0)</f>
        <v>#N/A</v>
      </c>
      <c r="D34" s="119" t="e">
        <f>VLOOKUP(E34,FUNCIONES!A$2:C$82,3,0)</f>
        <v>#N/A</v>
      </c>
      <c r="E34" s="119"/>
      <c r="F34" s="119"/>
      <c r="G34" s="81" t="str">
        <f>VLOOKUP(H34,PELIGROS!A$1:G$445,2,0)</f>
        <v>Atraco, golpiza, atentados y secuestrados</v>
      </c>
      <c r="H34" s="81" t="s">
        <v>56</v>
      </c>
      <c r="I34" s="81" t="s">
        <v>1210</v>
      </c>
      <c r="J34" s="81" t="str">
        <f>VLOOKUP(H34,PELIGROS!A$2:G$445,3,0)</f>
        <v>Estrés, golpes, Secuestros</v>
      </c>
      <c r="K34" s="81"/>
      <c r="L34" s="81" t="str">
        <f>VLOOKUP(H34,PELIGROS!A$2:G$445,4,0)</f>
        <v>Inspecciones planeadas e inspecciones no planeadas, procedimientos de programas de seguridad y salud en el trabajo</v>
      </c>
      <c r="M34" s="81" t="str">
        <f>VLOOKUP(H34,PELIGROS!A$2:G$445,5,0)</f>
        <v xml:space="preserve">Uniformes Corporativos, Caquetas corporativas, Carnetización
</v>
      </c>
      <c r="N34" s="81">
        <v>2</v>
      </c>
      <c r="O34" s="81">
        <v>2</v>
      </c>
      <c r="P34" s="81">
        <v>60</v>
      </c>
      <c r="Q34" s="81">
        <f t="shared" si="1"/>
        <v>4</v>
      </c>
      <c r="R34" s="81">
        <f t="shared" si="2"/>
        <v>240</v>
      </c>
      <c r="S34" s="81" t="str">
        <f t="shared" si="3"/>
        <v>B-4</v>
      </c>
      <c r="T34" s="81" t="str">
        <f t="shared" si="0"/>
        <v>II</v>
      </c>
      <c r="U34" s="81" t="str">
        <f t="shared" si="4"/>
        <v>No Aceptable o Aceptable Con Control Especifico</v>
      </c>
      <c r="V34" s="175"/>
      <c r="W34" s="81" t="str">
        <f>VLOOKUP(H34,PELIGROS!A$2:G$445,6,0)</f>
        <v>Secuestros</v>
      </c>
      <c r="X34" s="81"/>
      <c r="Y34" s="81"/>
      <c r="Z34" s="81"/>
      <c r="AA34" s="81"/>
      <c r="AB34" s="81" t="str">
        <f>VLOOKUP(H34,PELIGROS!A$2:G$445,7,0)</f>
        <v>N/A</v>
      </c>
      <c r="AC34" s="81" t="s">
        <v>1222</v>
      </c>
      <c r="AD34" s="175"/>
    </row>
    <row r="35" spans="1:30" ht="48" customHeight="1" thickBot="1">
      <c r="A35" s="146"/>
      <c r="B35" s="146"/>
      <c r="C35" s="120" t="e">
        <f>VLOOKUP(E35,FUNCIONES!A$2:C$82,2,0)</f>
        <v>#N/A</v>
      </c>
      <c r="D35" s="120" t="e">
        <f>VLOOKUP(E35,FUNCIONES!A$2:C$82,3,0)</f>
        <v>#N/A</v>
      </c>
      <c r="E35" s="120"/>
      <c r="F35" s="120"/>
      <c r="G35" s="83" t="str">
        <f>VLOOKUP(H35,PELIGROS!A$1:G$445,2,0)</f>
        <v>SISMOS, INCENDIOS, INUNDACIONES, TERREMOTOS, VENDAVALES, DERRUMBE</v>
      </c>
      <c r="H35" s="83" t="s">
        <v>61</v>
      </c>
      <c r="I35" s="83" t="s">
        <v>1220</v>
      </c>
      <c r="J35" s="83" t="str">
        <f>VLOOKUP(H35,PELIGROS!A$2:G$445,3,0)</f>
        <v>SISMOS, INCENDIOS, INUNDACIONES, TERREMOTOS, VENDAVALES</v>
      </c>
      <c r="K35" s="83"/>
      <c r="L35" s="83" t="str">
        <f>VLOOKUP(H35,PELIGROS!A$2:G$445,4,0)</f>
        <v>Inspecciones planeadas e inspecciones no planeadas, procedimientos de programas de seguridad y salud en el trabajo</v>
      </c>
      <c r="M35" s="83" t="str">
        <f>VLOOKUP(H35,PELIGROS!A$2:G$445,5,0)</f>
        <v>BRIGADAS DE EMERGENCIAS</v>
      </c>
      <c r="N35" s="83">
        <v>2</v>
      </c>
      <c r="O35" s="83">
        <v>1</v>
      </c>
      <c r="P35" s="83">
        <v>100</v>
      </c>
      <c r="Q35" s="83">
        <f t="shared" si="1"/>
        <v>2</v>
      </c>
      <c r="R35" s="83">
        <f t="shared" si="2"/>
        <v>200</v>
      </c>
      <c r="S35" s="83" t="str">
        <f t="shared" si="3"/>
        <v>B-2</v>
      </c>
      <c r="T35" s="83" t="str">
        <f t="shared" si="0"/>
        <v>II</v>
      </c>
      <c r="U35" s="83" t="str">
        <f t="shared" si="4"/>
        <v>No Aceptable o Aceptable Con Control Especifico</v>
      </c>
      <c r="V35" s="176"/>
      <c r="W35" s="83" t="str">
        <f>VLOOKUP(H35,PELIGROS!A$2:G$445,6,0)</f>
        <v>MUERTE</v>
      </c>
      <c r="X35" s="83"/>
      <c r="Y35" s="83"/>
      <c r="Z35" s="83"/>
      <c r="AA35" s="83"/>
      <c r="AB35" s="83" t="str">
        <f>VLOOKUP(H35,PELIGROS!A$2:G$445,7,0)</f>
        <v>ENTRENAMIENTO DE LA BRIGADA; DIVULGACIÓN DE PLAN DE EMERGENCIA</v>
      </c>
      <c r="AC35" s="83" t="s">
        <v>1202</v>
      </c>
      <c r="AD35" s="176"/>
    </row>
    <row r="36" spans="1:30" ht="48" customHeight="1" thickBot="1">
      <c r="A36" s="146"/>
      <c r="B36" s="146"/>
      <c r="C36" s="124" t="s">
        <v>1232</v>
      </c>
      <c r="D36" s="124" t="s">
        <v>1233</v>
      </c>
      <c r="E36" s="124" t="s">
        <v>1048</v>
      </c>
      <c r="F36" s="124" t="s">
        <v>1196</v>
      </c>
      <c r="G36" s="66" t="str">
        <f>VLOOKUP(H36,PELIGROS!A$1:G$445,2,0)</f>
        <v>Bacterias</v>
      </c>
      <c r="H36" s="66" t="s">
        <v>112</v>
      </c>
      <c r="I36" s="66" t="s">
        <v>1212</v>
      </c>
      <c r="J36" s="66" t="str">
        <f>VLOOKUP(H36,PELIGROS!A$2:G$445,3,0)</f>
        <v>Infecciones Bacterianas</v>
      </c>
      <c r="K36" s="63"/>
      <c r="L36" s="66" t="str">
        <f>VLOOKUP(H36,PELIGROS!A$2:G$445,4,0)</f>
        <v>N/A</v>
      </c>
      <c r="M36" s="66" t="str">
        <f>VLOOKUP(H36,PELIGROS!A$2:G$445,5,0)</f>
        <v>Vacunación</v>
      </c>
      <c r="N36" s="63">
        <v>2</v>
      </c>
      <c r="O36" s="62">
        <v>3</v>
      </c>
      <c r="P36" s="62">
        <v>10</v>
      </c>
      <c r="Q36" s="62">
        <f t="shared" si="1"/>
        <v>6</v>
      </c>
      <c r="R36" s="62">
        <f t="shared" si="2"/>
        <v>60</v>
      </c>
      <c r="S36" s="89" t="str">
        <f t="shared" si="3"/>
        <v>M-6</v>
      </c>
      <c r="T36" s="55" t="str">
        <f t="shared" si="0"/>
        <v>III</v>
      </c>
      <c r="U36" s="55" t="str">
        <f t="shared" si="4"/>
        <v>Mejorable</v>
      </c>
      <c r="V36" s="127">
        <v>1</v>
      </c>
      <c r="W36" s="66" t="str">
        <f>VLOOKUP(H36,PELIGROS!A$2:G$445,6,0)</f>
        <v xml:space="preserve">Enfermedades Infectocontagiosas
</v>
      </c>
      <c r="X36" s="64"/>
      <c r="Y36" s="64"/>
      <c r="Z36" s="64"/>
      <c r="AA36" s="65"/>
      <c r="AB36" s="65" t="str">
        <f>VLOOKUP(H36,PELIGROS!A$2:G$445,7,0)</f>
        <v>Autocuidado</v>
      </c>
      <c r="AC36" s="127" t="s">
        <v>1213</v>
      </c>
      <c r="AD36" s="147" t="s">
        <v>1197</v>
      </c>
    </row>
    <row r="37" spans="1:30" ht="48" customHeight="1" thickBot="1">
      <c r="A37" s="146"/>
      <c r="B37" s="146"/>
      <c r="C37" s="125" t="e">
        <f>VLOOKUP(E37,FUNCIONES!A$2:C$82,2,0)</f>
        <v>#N/A</v>
      </c>
      <c r="D37" s="125" t="e">
        <f>VLOOKUP(E37,FUNCIONES!A$2:C$82,3,0)</f>
        <v>#N/A</v>
      </c>
      <c r="E37" s="125"/>
      <c r="F37" s="125"/>
      <c r="G37" s="68" t="str">
        <f>VLOOKUP(H37,PELIGROS!A$1:G$445,2,0)</f>
        <v>Virus</v>
      </c>
      <c r="H37" s="68" t="s">
        <v>121</v>
      </c>
      <c r="I37" s="68" t="s">
        <v>1212</v>
      </c>
      <c r="J37" s="68" t="str">
        <f>VLOOKUP(H37,PELIGROS!A$2:G$445,3,0)</f>
        <v>Infecciones Virales</v>
      </c>
      <c r="K37" s="67"/>
      <c r="L37" s="68" t="str">
        <f>VLOOKUP(H37,PELIGROS!A$2:G$445,4,0)</f>
        <v>N/A</v>
      </c>
      <c r="M37" s="68" t="str">
        <f>VLOOKUP(H37,PELIGROS!A$2:G$445,5,0)</f>
        <v>Vacunación</v>
      </c>
      <c r="N37" s="67">
        <v>2</v>
      </c>
      <c r="O37" s="56">
        <v>3</v>
      </c>
      <c r="P37" s="56">
        <v>10</v>
      </c>
      <c r="Q37" s="56">
        <f t="shared" si="1"/>
        <v>6</v>
      </c>
      <c r="R37" s="56">
        <f t="shared" si="2"/>
        <v>60</v>
      </c>
      <c r="S37" s="90" t="str">
        <f t="shared" si="3"/>
        <v>M-6</v>
      </c>
      <c r="T37" s="57" t="str">
        <f t="shared" si="0"/>
        <v>III</v>
      </c>
      <c r="U37" s="57" t="str">
        <f t="shared" si="4"/>
        <v>Mejorable</v>
      </c>
      <c r="V37" s="128"/>
      <c r="W37" s="68" t="str">
        <f>VLOOKUP(H37,PELIGROS!A$2:G$445,6,0)</f>
        <v xml:space="preserve">Enfermedades Infectocontagiosas
</v>
      </c>
      <c r="X37" s="58"/>
      <c r="Y37" s="58"/>
      <c r="Z37" s="58"/>
      <c r="AA37" s="59"/>
      <c r="AB37" s="59" t="str">
        <f>VLOOKUP(H37,PELIGROS!A$2:G$445,7,0)</f>
        <v>Autocuidado</v>
      </c>
      <c r="AC37" s="128"/>
      <c r="AD37" s="148"/>
    </row>
    <row r="38" spans="1:30" ht="48" customHeight="1" thickBot="1">
      <c r="A38" s="146"/>
      <c r="B38" s="146"/>
      <c r="C38" s="125" t="e">
        <f>VLOOKUP(E38,FUNCIONES!A$2:C$82,2,0)</f>
        <v>#N/A</v>
      </c>
      <c r="D38" s="125" t="e">
        <f>VLOOKUP(E38,FUNCIONES!A$2:C$82,3,0)</f>
        <v>#N/A</v>
      </c>
      <c r="E38" s="125"/>
      <c r="F38" s="125"/>
      <c r="G38" s="68" t="str">
        <f>VLOOKUP(H38,PELIGROS!A$1:G$445,2,0)</f>
        <v>CONCENTRACIÓN EN ACTIVIDADES DE ALTO DESEMPEÑO MENTAL</v>
      </c>
      <c r="H38" s="68" t="s">
        <v>71</v>
      </c>
      <c r="I38" s="68" t="s">
        <v>1211</v>
      </c>
      <c r="J38" s="68" t="str">
        <f>VLOOKUP(H38,PELIGROS!A$2:G$445,3,0)</f>
        <v>ESTRÉS, CEFALEA, IRRITABILIDAD</v>
      </c>
      <c r="K38" s="67"/>
      <c r="L38" s="68" t="str">
        <f>VLOOKUP(H38,PELIGROS!A$2:G$445,4,0)</f>
        <v>N/A</v>
      </c>
      <c r="M38" s="68" t="str">
        <f>VLOOKUP(H38,PELIGROS!A$2:G$445,5,0)</f>
        <v>PVE PSICOSOCIAL</v>
      </c>
      <c r="N38" s="67">
        <v>2</v>
      </c>
      <c r="O38" s="56">
        <v>3</v>
      </c>
      <c r="P38" s="56">
        <v>10</v>
      </c>
      <c r="Q38" s="56">
        <f t="shared" si="1"/>
        <v>6</v>
      </c>
      <c r="R38" s="56">
        <f t="shared" si="2"/>
        <v>60</v>
      </c>
      <c r="S38" s="90" t="str">
        <f t="shared" si="3"/>
        <v>M-6</v>
      </c>
      <c r="T38" s="57" t="str">
        <f t="shared" si="0"/>
        <v>III</v>
      </c>
      <c r="U38" s="57" t="str">
        <f t="shared" si="4"/>
        <v>Mejorable</v>
      </c>
      <c r="V38" s="128"/>
      <c r="W38" s="68" t="str">
        <f>VLOOKUP(H38,PELIGROS!A$2:G$445,6,0)</f>
        <v>ESTRÉS</v>
      </c>
      <c r="X38" s="58"/>
      <c r="Y38" s="58"/>
      <c r="Z38" s="58"/>
      <c r="AA38" s="59"/>
      <c r="AB38" s="59" t="str">
        <f>VLOOKUP(H38,PELIGROS!A$2:G$445,7,0)</f>
        <v>N/A</v>
      </c>
      <c r="AC38" s="128" t="s">
        <v>1199</v>
      </c>
      <c r="AD38" s="148"/>
    </row>
    <row r="39" spans="1:30" ht="48" customHeight="1" thickBot="1">
      <c r="A39" s="146"/>
      <c r="B39" s="146"/>
      <c r="C39" s="125" t="e">
        <f>VLOOKUP(E39,FUNCIONES!A$2:C$82,2,0)</f>
        <v>#N/A</v>
      </c>
      <c r="D39" s="125" t="e">
        <f>VLOOKUP(E39,FUNCIONES!A$2:C$82,3,0)</f>
        <v>#N/A</v>
      </c>
      <c r="E39" s="125"/>
      <c r="F39" s="125"/>
      <c r="G39" s="68" t="str">
        <f>VLOOKUP(H39,PELIGROS!A$1:G$445,2,0)</f>
        <v>NATURALEZA DE LA TAREA</v>
      </c>
      <c r="H39" s="68" t="s">
        <v>75</v>
      </c>
      <c r="I39" s="68" t="s">
        <v>1211</v>
      </c>
      <c r="J39" s="68" t="str">
        <f>VLOOKUP(H39,PELIGROS!A$2:G$445,3,0)</f>
        <v>ESTRÉS,  TRANSTORNOS DEL SUEÑO</v>
      </c>
      <c r="K39" s="67"/>
      <c r="L39" s="68" t="str">
        <f>VLOOKUP(H39,PELIGROS!A$2:G$445,4,0)</f>
        <v>N/A</v>
      </c>
      <c r="M39" s="68" t="str">
        <f>VLOOKUP(H39,PELIGROS!A$2:G$445,5,0)</f>
        <v>PVE PSICOSOCIAL</v>
      </c>
      <c r="N39" s="67">
        <v>2</v>
      </c>
      <c r="O39" s="56">
        <v>3</v>
      </c>
      <c r="P39" s="56">
        <v>10</v>
      </c>
      <c r="Q39" s="56">
        <f t="shared" si="1"/>
        <v>6</v>
      </c>
      <c r="R39" s="56">
        <f t="shared" si="2"/>
        <v>60</v>
      </c>
      <c r="S39" s="90" t="str">
        <f t="shared" si="3"/>
        <v>M-6</v>
      </c>
      <c r="T39" s="57" t="str">
        <f t="shared" si="0"/>
        <v>III</v>
      </c>
      <c r="U39" s="57" t="str">
        <f t="shared" si="4"/>
        <v>Mejorable</v>
      </c>
      <c r="V39" s="128"/>
      <c r="W39" s="68" t="str">
        <f>VLOOKUP(H39,PELIGROS!A$2:G$445,6,0)</f>
        <v>ESTRÉS</v>
      </c>
      <c r="X39" s="58"/>
      <c r="Y39" s="58"/>
      <c r="Z39" s="58"/>
      <c r="AA39" s="59"/>
      <c r="AB39" s="59" t="str">
        <f>VLOOKUP(H39,PELIGROS!A$2:G$445,7,0)</f>
        <v>N/A</v>
      </c>
      <c r="AC39" s="128"/>
      <c r="AD39" s="148"/>
    </row>
    <row r="40" spans="1:30" ht="48" customHeight="1" thickBot="1">
      <c r="A40" s="146"/>
      <c r="B40" s="146"/>
      <c r="C40" s="125" t="e">
        <f>VLOOKUP(E40,FUNCIONES!A$2:C$82,2,0)</f>
        <v>#N/A</v>
      </c>
      <c r="D40" s="125" t="e">
        <f>VLOOKUP(E40,FUNCIONES!A$2:C$82,3,0)</f>
        <v>#N/A</v>
      </c>
      <c r="E40" s="125"/>
      <c r="F40" s="125"/>
      <c r="G40" s="68" t="str">
        <f>VLOOKUP(H40,PELIGROS!A$1:G$445,2,0)</f>
        <v>Forzadas, Prolongadas</v>
      </c>
      <c r="H40" s="68" t="s">
        <v>39</v>
      </c>
      <c r="I40" s="68" t="s">
        <v>1216</v>
      </c>
      <c r="J40" s="68" t="str">
        <f>VLOOKUP(H40,PELIGROS!A$2:G$445,3,0)</f>
        <v xml:space="preserve">Lesiones osteomusculares, lesiones osteoarticulares
</v>
      </c>
      <c r="K40" s="67"/>
      <c r="L40" s="68" t="str">
        <f>VLOOKUP(H40,PELIGROS!A$2:G$445,4,0)</f>
        <v>Inspecciones planeadas e inspecciones no planeadas, procedimientos de programas de seguridad y salud en el trabajo</v>
      </c>
      <c r="M40" s="68" t="str">
        <f>VLOOKUP(H40,PELIGROS!A$2:G$445,5,0)</f>
        <v>PVE Biomecánico, programa pausas activas, exámenes periódicos, recomendaciones, control de posturas</v>
      </c>
      <c r="N40" s="67">
        <v>2</v>
      </c>
      <c r="O40" s="56">
        <v>3</v>
      </c>
      <c r="P40" s="56">
        <v>25</v>
      </c>
      <c r="Q40" s="56">
        <f t="shared" si="1"/>
        <v>6</v>
      </c>
      <c r="R40" s="56">
        <f t="shared" si="2"/>
        <v>150</v>
      </c>
      <c r="S40" s="90" t="str">
        <f t="shared" si="3"/>
        <v>M-6</v>
      </c>
      <c r="T40" s="57" t="str">
        <f t="shared" si="0"/>
        <v>II</v>
      </c>
      <c r="U40" s="57" t="str">
        <f t="shared" si="4"/>
        <v>No Aceptable o Aceptable Con Control Especifico</v>
      </c>
      <c r="V40" s="128"/>
      <c r="W40" s="68" t="str">
        <f>VLOOKUP(H40,PELIGROS!A$2:G$445,6,0)</f>
        <v>Enfermedades Osteomusculares</v>
      </c>
      <c r="X40" s="58"/>
      <c r="Y40" s="58"/>
      <c r="Z40" s="58"/>
      <c r="AA40" s="59"/>
      <c r="AB40" s="59" t="str">
        <f>VLOOKUP(H40,PELIGROS!A$2:G$445,7,0)</f>
        <v>Prevención en lesiones osteomusculares, líderes de pausas activas</v>
      </c>
      <c r="AC40" s="58" t="s">
        <v>1200</v>
      </c>
      <c r="AD40" s="148"/>
    </row>
    <row r="41" spans="1:30" ht="48" customHeight="1" thickBot="1">
      <c r="A41" s="146"/>
      <c r="B41" s="146"/>
      <c r="C41" s="125" t="e">
        <f>VLOOKUP(E41,FUNCIONES!A$2:C$82,2,0)</f>
        <v>#N/A</v>
      </c>
      <c r="D41" s="125" t="e">
        <f>VLOOKUP(E41,FUNCIONES!A$2:C$82,3,0)</f>
        <v>#N/A</v>
      </c>
      <c r="E41" s="125"/>
      <c r="F41" s="125"/>
      <c r="G41" s="68" t="str">
        <f>VLOOKUP(H41,PELIGROS!A$1:G$445,2,0)</f>
        <v>Higiene Muscular</v>
      </c>
      <c r="H41" s="68" t="s">
        <v>482</v>
      </c>
      <c r="I41" s="68" t="s">
        <v>1216</v>
      </c>
      <c r="J41" s="68" t="str">
        <f>VLOOKUP(H41,PELIGROS!A$2:G$445,3,0)</f>
        <v>Lesiones Musculoesqueléticas</v>
      </c>
      <c r="K41" s="67"/>
      <c r="L41" s="68" t="str">
        <f>VLOOKUP(H41,PELIGROS!A$2:G$445,4,0)</f>
        <v>N/A</v>
      </c>
      <c r="M41" s="68" t="str">
        <f>VLOOKUP(H41,PELIGROS!A$2:G$445,5,0)</f>
        <v>N/A</v>
      </c>
      <c r="N41" s="67">
        <v>2</v>
      </c>
      <c r="O41" s="56">
        <v>3</v>
      </c>
      <c r="P41" s="56">
        <v>10</v>
      </c>
      <c r="Q41" s="56">
        <f t="shared" si="1"/>
        <v>6</v>
      </c>
      <c r="R41" s="56">
        <f t="shared" si="2"/>
        <v>60</v>
      </c>
      <c r="S41" s="90" t="str">
        <f t="shared" si="3"/>
        <v>M-6</v>
      </c>
      <c r="T41" s="57" t="str">
        <f t="shared" si="0"/>
        <v>III</v>
      </c>
      <c r="U41" s="57" t="str">
        <f t="shared" si="4"/>
        <v>Mejorable</v>
      </c>
      <c r="V41" s="128"/>
      <c r="W41" s="68" t="str">
        <f>VLOOKUP(H41,PELIGROS!A$2:G$445,6,0)</f>
        <v xml:space="preserve">Enfermedades Osteomusculares
</v>
      </c>
      <c r="X41" s="58"/>
      <c r="Y41" s="58"/>
      <c r="Z41" s="58"/>
      <c r="AA41" s="59"/>
      <c r="AB41" s="59" t="str">
        <f>VLOOKUP(H41,PELIGROS!A$2:G$445,7,0)</f>
        <v>Prevención en lesiones osteomusculares, líderes de pausas activas</v>
      </c>
      <c r="AC41" s="58" t="s">
        <v>1231</v>
      </c>
      <c r="AD41" s="148"/>
    </row>
    <row r="42" spans="1:30" ht="48" customHeight="1" thickBot="1">
      <c r="A42" s="146"/>
      <c r="B42" s="146"/>
      <c r="C42" s="125" t="e">
        <f>VLOOKUP(E42,FUNCIONES!A$2:C$82,2,0)</f>
        <v>#N/A</v>
      </c>
      <c r="D42" s="125" t="e">
        <f>VLOOKUP(E42,FUNCIONES!A$2:C$82,3,0)</f>
        <v>#N/A</v>
      </c>
      <c r="E42" s="125"/>
      <c r="F42" s="125"/>
      <c r="G42" s="68" t="str">
        <f>VLOOKUP(H42,PELIGROS!A$1:G$445,2,0)</f>
        <v>Superficies de trabajo irregulares o deslizantes</v>
      </c>
      <c r="H42" s="68" t="s">
        <v>596</v>
      </c>
      <c r="I42" s="68" t="s">
        <v>1210</v>
      </c>
      <c r="J42" s="68" t="str">
        <f>VLOOKUP(H42,PELIGROS!A$2:G$445,3,0)</f>
        <v>Caidas del mismo nivel, fracturas, golpe con objetos, caídas de objetos, obstrucción de rutas de evacuación</v>
      </c>
      <c r="K42" s="67"/>
      <c r="L42" s="68" t="str">
        <f>VLOOKUP(H42,PELIGROS!A$2:G$445,4,0)</f>
        <v>N/A</v>
      </c>
      <c r="M42" s="68" t="str">
        <f>VLOOKUP(H42,PELIGROS!A$2:G$445,5,0)</f>
        <v>N/A</v>
      </c>
      <c r="N42" s="67">
        <v>2</v>
      </c>
      <c r="O42" s="56">
        <v>3</v>
      </c>
      <c r="P42" s="56">
        <v>25</v>
      </c>
      <c r="Q42" s="56">
        <f t="shared" si="1"/>
        <v>6</v>
      </c>
      <c r="R42" s="56">
        <f t="shared" si="2"/>
        <v>150</v>
      </c>
      <c r="S42" s="90" t="str">
        <f t="shared" si="3"/>
        <v>M-6</v>
      </c>
      <c r="T42" s="57" t="str">
        <f t="shared" si="0"/>
        <v>II</v>
      </c>
      <c r="U42" s="57" t="str">
        <f t="shared" si="4"/>
        <v>No Aceptable o Aceptable Con Control Especifico</v>
      </c>
      <c r="V42" s="128"/>
      <c r="W42" s="68" t="str">
        <f>VLOOKUP(H42,PELIGROS!A$2:G$445,6,0)</f>
        <v>Caídas de distinto nivel</v>
      </c>
      <c r="X42" s="58"/>
      <c r="Y42" s="58"/>
      <c r="Z42" s="58"/>
      <c r="AA42" s="59"/>
      <c r="AB42" s="59" t="str">
        <f>VLOOKUP(H42,PELIGROS!A$2:G$445,7,0)</f>
        <v>Pautas Básicas en orden y aseo en el lugar de trabajo, actos y condiciones inseguras</v>
      </c>
      <c r="AC42" s="58" t="s">
        <v>1201</v>
      </c>
      <c r="AD42" s="148"/>
    </row>
    <row r="43" spans="1:30" ht="45.75" customHeight="1" thickBot="1">
      <c r="A43" s="146"/>
      <c r="B43" s="146"/>
      <c r="C43" s="125"/>
      <c r="D43" s="125"/>
      <c r="E43" s="125"/>
      <c r="F43" s="125"/>
      <c r="G43" s="68" t="str">
        <f>VLOOKUP(H43,PELIGROS!A$1:G$445,2,0)</f>
        <v>Atraco, golpiza, atentados y secuestrados</v>
      </c>
      <c r="H43" s="68" t="s">
        <v>56</v>
      </c>
      <c r="I43" s="68" t="s">
        <v>1210</v>
      </c>
      <c r="J43" s="68" t="str">
        <f>VLOOKUP(H43,PELIGROS!A$2:G$445,3,0)</f>
        <v>Estrés, golpes, Secuestros</v>
      </c>
      <c r="K43" s="67"/>
      <c r="L43" s="68" t="str">
        <f>VLOOKUP(H43,PELIGROS!A$2:G$445,4,0)</f>
        <v>Inspecciones planeadas e inspecciones no planeadas, procedimientos de programas de seguridad y salud en el trabajo</v>
      </c>
      <c r="M43" s="68" t="str">
        <f>VLOOKUP(H43,PELIGROS!A$2:G$445,5,0)</f>
        <v xml:space="preserve">Uniformes Corporativos, Caquetas corporativas, Carnetización
</v>
      </c>
      <c r="N43" s="67">
        <v>2</v>
      </c>
      <c r="O43" s="87">
        <v>2</v>
      </c>
      <c r="P43" s="87">
        <v>60</v>
      </c>
      <c r="Q43" s="87">
        <f t="shared" si="1"/>
        <v>4</v>
      </c>
      <c r="R43" s="87">
        <f t="shared" si="2"/>
        <v>240</v>
      </c>
      <c r="S43" s="68" t="str">
        <f t="shared" si="3"/>
        <v>B-4</v>
      </c>
      <c r="T43" s="88" t="str">
        <f t="shared" si="0"/>
        <v>II</v>
      </c>
      <c r="U43" s="88" t="str">
        <f t="shared" si="4"/>
        <v>No Aceptable o Aceptable Con Control Especifico</v>
      </c>
      <c r="V43" s="128"/>
      <c r="W43" s="68" t="str">
        <f>VLOOKUP(H43,PELIGROS!A$2:G$445,6,0)</f>
        <v>Secuestros</v>
      </c>
      <c r="X43" s="58"/>
      <c r="Y43" s="58"/>
      <c r="Z43" s="58"/>
      <c r="AA43" s="59"/>
      <c r="AB43" s="59" t="str">
        <f>VLOOKUP(H43,PELIGROS!A$2:G$445,7,0)</f>
        <v>N/A</v>
      </c>
      <c r="AC43" s="58" t="s">
        <v>1222</v>
      </c>
      <c r="AD43" s="148"/>
    </row>
    <row r="44" spans="1:30" ht="45.75" customHeight="1" thickBot="1">
      <c r="A44" s="146"/>
      <c r="B44" s="146"/>
      <c r="C44" s="125"/>
      <c r="D44" s="125"/>
      <c r="E44" s="125"/>
      <c r="F44" s="125"/>
      <c r="G44" s="68" t="str">
        <f>VLOOKUP(H44,PELIGROS!A$1:G$445,2,0)</f>
        <v>MANTENIMIENTO DE PUENTE GRUAS, LIMPIEZA DE CANALES, MANTENIMIENTO DE INSTALACIONES LOCATIVAS, MANTENIMIENTO Y REPARACIÓN DE POZOS</v>
      </c>
      <c r="H44" s="68" t="s">
        <v>623</v>
      </c>
      <c r="I44" s="68" t="s">
        <v>1210</v>
      </c>
      <c r="J44" s="68" t="str">
        <f>VLOOKUP(H44,PELIGROS!A$2:G$445,3,0)</f>
        <v>LESIONES, FRACTURAS, MUERTE</v>
      </c>
      <c r="K44" s="67" t="s">
        <v>31</v>
      </c>
      <c r="L44" s="68" t="str">
        <f>VLOOKUP(H44,PELIGROS!A$2:G$445,4,0)</f>
        <v>Inspecciones planeadas e inspecciones no planeadas, procedimientos de programas de seguridad y salud en el trabajo</v>
      </c>
      <c r="M44" s="68" t="str">
        <f>VLOOKUP(H44,PELIGROS!A$2:G$445,5,0)</f>
        <v>EPP</v>
      </c>
      <c r="N44" s="67">
        <v>2</v>
      </c>
      <c r="O44" s="87">
        <v>1</v>
      </c>
      <c r="P44" s="87">
        <v>10</v>
      </c>
      <c r="Q44" s="87">
        <f t="shared" si="1"/>
        <v>2</v>
      </c>
      <c r="R44" s="87">
        <f t="shared" si="2"/>
        <v>20</v>
      </c>
      <c r="S44" s="68" t="str">
        <f t="shared" si="3"/>
        <v>B-2</v>
      </c>
      <c r="T44" s="88" t="str">
        <f t="shared" si="0"/>
        <v>IV</v>
      </c>
      <c r="U44" s="88" t="str">
        <f t="shared" si="4"/>
        <v>Aceptable</v>
      </c>
      <c r="V44" s="128"/>
      <c r="W44" s="68" t="str">
        <f>VLOOKUP(H44,PELIGROS!A$2:G$445,6,0)</f>
        <v>MUERTE</v>
      </c>
      <c r="X44" s="58" t="s">
        <v>31</v>
      </c>
      <c r="Y44" s="58" t="s">
        <v>31</v>
      </c>
      <c r="Z44" s="58" t="s">
        <v>31</v>
      </c>
      <c r="AA44" s="59" t="s">
        <v>31</v>
      </c>
      <c r="AB44" s="59" t="str">
        <f>VLOOKUP(H44,PELIGROS!A$2:G$445,7,0)</f>
        <v>CERTIFICACIÓN Y/O ENTRENAMIENTO EN TRABAJO SEGURO EN ALTURAS; DILGENCIAMIENTO DE PERMISO DE TRABAJO; USO Y MANEJO ADECUADO DE E.P.P.; ARME Y DESARME DE ANDAMIOS</v>
      </c>
      <c r="AC44" s="58" t="s">
        <v>1221</v>
      </c>
      <c r="AD44" s="148"/>
    </row>
    <row r="45" spans="1:30" ht="48" customHeight="1" thickBot="1">
      <c r="A45" s="146"/>
      <c r="B45" s="146"/>
      <c r="C45" s="126" t="e">
        <f>VLOOKUP(E45,FUNCIONES!A$2:C$82,2,0)</f>
        <v>#N/A</v>
      </c>
      <c r="D45" s="126" t="e">
        <f>VLOOKUP(E45,FUNCIONES!A$2:C$82,3,0)</f>
        <v>#N/A</v>
      </c>
      <c r="E45" s="126"/>
      <c r="F45" s="126"/>
      <c r="G45" s="74" t="str">
        <f>VLOOKUP(H45,PELIGROS!A$1:G$445,2,0)</f>
        <v>SISMOS, INCENDIOS, INUNDACIONES, TERREMOTOS, VENDAVALES, DERRUMBE</v>
      </c>
      <c r="H45" s="74" t="s">
        <v>61</v>
      </c>
      <c r="I45" s="74" t="s">
        <v>1220</v>
      </c>
      <c r="J45" s="74" t="str">
        <f>VLOOKUP(H45,PELIGROS!A$2:G$445,3,0)</f>
        <v>SISMOS, INCENDIOS, INUNDACIONES, TERREMOTOS, VENDAVALES</v>
      </c>
      <c r="K45" s="71"/>
      <c r="L45" s="74" t="str">
        <f>VLOOKUP(H45,PELIGROS!A$2:G$445,4,0)</f>
        <v>Inspecciones planeadas e inspecciones no planeadas, procedimientos de programas de seguridad y salud en el trabajo</v>
      </c>
      <c r="M45" s="74" t="str">
        <f>VLOOKUP(H45,PELIGROS!A$2:G$445,5,0)</f>
        <v>BRIGADAS DE EMERGENCIAS</v>
      </c>
      <c r="N45" s="71">
        <v>2</v>
      </c>
      <c r="O45" s="69">
        <v>1</v>
      </c>
      <c r="P45" s="69">
        <v>100</v>
      </c>
      <c r="Q45" s="69">
        <f t="shared" si="1"/>
        <v>2</v>
      </c>
      <c r="R45" s="69">
        <f t="shared" si="2"/>
        <v>200</v>
      </c>
      <c r="S45" s="91" t="str">
        <f t="shared" si="3"/>
        <v>B-2</v>
      </c>
      <c r="T45" s="70" t="str">
        <f t="shared" si="0"/>
        <v>II</v>
      </c>
      <c r="U45" s="70" t="str">
        <f t="shared" si="4"/>
        <v>No Aceptable o Aceptable Con Control Especifico</v>
      </c>
      <c r="V45" s="129"/>
      <c r="W45" s="74" t="str">
        <f>VLOOKUP(H45,PELIGROS!A$2:G$445,6,0)</f>
        <v>MUERTE</v>
      </c>
      <c r="X45" s="72"/>
      <c r="Y45" s="72"/>
      <c r="Z45" s="72"/>
      <c r="AA45" s="73"/>
      <c r="AB45" s="73" t="str">
        <f>VLOOKUP(H45,PELIGROS!A$2:G$445,7,0)</f>
        <v>ENTRENAMIENTO DE LA BRIGADA; DIVULGACIÓN DE PLAN DE EMERGENCIA</v>
      </c>
      <c r="AC45" s="72" t="s">
        <v>1202</v>
      </c>
      <c r="AD45" s="149"/>
    </row>
    <row r="46" spans="1:30" ht="48" customHeight="1" thickBot="1">
      <c r="A46" s="146"/>
      <c r="B46" s="146"/>
      <c r="C46" s="118" t="s">
        <v>1234</v>
      </c>
      <c r="D46" s="118" t="s">
        <v>1235</v>
      </c>
      <c r="E46" s="118" t="s">
        <v>1072</v>
      </c>
      <c r="F46" s="118" t="s">
        <v>1196</v>
      </c>
      <c r="G46" s="79" t="str">
        <f>VLOOKUP(H46,PELIGROS!A$1:G$445,2,0)</f>
        <v>Bacterias</v>
      </c>
      <c r="H46" s="79" t="s">
        <v>112</v>
      </c>
      <c r="I46" s="79" t="s">
        <v>1212</v>
      </c>
      <c r="J46" s="79" t="str">
        <f>VLOOKUP(H46,PELIGROS!A$2:G$445,3,0)</f>
        <v>Infecciones Bacterianas</v>
      </c>
      <c r="K46" s="76"/>
      <c r="L46" s="79" t="str">
        <f>VLOOKUP(H46,PELIGROS!A$2:G$445,4,0)</f>
        <v>N/A</v>
      </c>
      <c r="M46" s="79" t="str">
        <f>VLOOKUP(H46,PELIGROS!A$2:G$445,5,0)</f>
        <v>Vacunación</v>
      </c>
      <c r="N46" s="76">
        <v>2</v>
      </c>
      <c r="O46" s="75">
        <v>3</v>
      </c>
      <c r="P46" s="75">
        <v>10</v>
      </c>
      <c r="Q46" s="75">
        <f t="shared" si="1"/>
        <v>6</v>
      </c>
      <c r="R46" s="75">
        <f t="shared" si="2"/>
        <v>60</v>
      </c>
      <c r="S46" s="92" t="str">
        <f t="shared" si="3"/>
        <v>M-6</v>
      </c>
      <c r="T46" s="34" t="str">
        <f t="shared" si="0"/>
        <v>III</v>
      </c>
      <c r="U46" s="34" t="str">
        <f t="shared" si="4"/>
        <v>Mejorable</v>
      </c>
      <c r="V46" s="121">
        <v>1</v>
      </c>
      <c r="W46" s="79" t="str">
        <f>VLOOKUP(H46,PELIGROS!A$2:G$445,6,0)</f>
        <v xml:space="preserve">Enfermedades Infectocontagiosas
</v>
      </c>
      <c r="X46" s="77"/>
      <c r="Y46" s="77"/>
      <c r="Z46" s="77"/>
      <c r="AA46" s="78"/>
      <c r="AB46" s="78" t="str">
        <f>VLOOKUP(H46,PELIGROS!A$2:G$445,7,0)</f>
        <v>Autocuidado</v>
      </c>
      <c r="AC46" s="121" t="s">
        <v>1213</v>
      </c>
      <c r="AD46" s="150" t="s">
        <v>1197</v>
      </c>
    </row>
    <row r="47" spans="1:30" ht="48" customHeight="1" thickBot="1">
      <c r="A47" s="146"/>
      <c r="B47" s="146"/>
      <c r="C47" s="119" t="e">
        <f>VLOOKUP(E47,FUNCIONES!A$2:C$82,2,0)</f>
        <v>#N/A</v>
      </c>
      <c r="D47" s="119" t="e">
        <f>VLOOKUP(E47,FUNCIONES!A$2:C$82,3,0)</f>
        <v>#N/A</v>
      </c>
      <c r="E47" s="119"/>
      <c r="F47" s="119"/>
      <c r="G47" s="81" t="str">
        <f>VLOOKUP(H47,PELIGROS!A$1:G$445,2,0)</f>
        <v>Virus</v>
      </c>
      <c r="H47" s="81" t="s">
        <v>121</v>
      </c>
      <c r="I47" s="81" t="s">
        <v>1212</v>
      </c>
      <c r="J47" s="81" t="str">
        <f>VLOOKUP(H47,PELIGROS!A$2:G$445,3,0)</f>
        <v>Infecciones Virales</v>
      </c>
      <c r="K47" s="80"/>
      <c r="L47" s="81" t="str">
        <f>VLOOKUP(H47,PELIGROS!A$2:G$445,4,0)</f>
        <v>N/A</v>
      </c>
      <c r="M47" s="81" t="str">
        <f>VLOOKUP(H47,PELIGROS!A$2:G$445,5,0)</f>
        <v>Vacunación</v>
      </c>
      <c r="N47" s="80">
        <v>2</v>
      </c>
      <c r="O47" s="16">
        <v>3</v>
      </c>
      <c r="P47" s="16">
        <v>10</v>
      </c>
      <c r="Q47" s="16">
        <f t="shared" si="1"/>
        <v>6</v>
      </c>
      <c r="R47" s="16">
        <f t="shared" si="2"/>
        <v>60</v>
      </c>
      <c r="S47" s="93" t="str">
        <f t="shared" si="3"/>
        <v>M-6</v>
      </c>
      <c r="T47" s="35" t="str">
        <f t="shared" si="0"/>
        <v>III</v>
      </c>
      <c r="U47" s="35" t="str">
        <f t="shared" si="4"/>
        <v>Mejorable</v>
      </c>
      <c r="V47" s="122"/>
      <c r="W47" s="81" t="str">
        <f>VLOOKUP(H47,PELIGROS!A$2:G$445,6,0)</f>
        <v xml:space="preserve">Enfermedades Infectocontagiosas
</v>
      </c>
      <c r="X47" s="17"/>
      <c r="Y47" s="17"/>
      <c r="Z47" s="17"/>
      <c r="AA47" s="15"/>
      <c r="AB47" s="15" t="str">
        <f>VLOOKUP(H47,PELIGROS!A$2:G$445,7,0)</f>
        <v>Autocuidado</v>
      </c>
      <c r="AC47" s="122"/>
      <c r="AD47" s="151"/>
    </row>
    <row r="48" spans="1:30" ht="48" customHeight="1" thickBot="1">
      <c r="A48" s="146"/>
      <c r="B48" s="146"/>
      <c r="C48" s="119" t="e">
        <f>VLOOKUP(E48,FUNCIONES!A$2:C$82,2,0)</f>
        <v>#N/A</v>
      </c>
      <c r="D48" s="119" t="e">
        <f>VLOOKUP(E48,FUNCIONES!A$2:C$82,3,0)</f>
        <v>#N/A</v>
      </c>
      <c r="E48" s="119"/>
      <c r="F48" s="119"/>
      <c r="G48" s="81" t="str">
        <f>VLOOKUP(H48,PELIGROS!A$1:G$445,2,0)</f>
        <v>AUSENCIA DE SOMBRAS</v>
      </c>
      <c r="H48" s="81" t="s">
        <v>150</v>
      </c>
      <c r="I48" s="81" t="s">
        <v>1214</v>
      </c>
      <c r="J48" s="81" t="str">
        <f>VLOOKUP(H48,PELIGROS!A$2:G$445,3,0)</f>
        <v xml:space="preserve"> DISMINUCIÓN AGUDEZA VISUAL, CANSANCIO VISUAL</v>
      </c>
      <c r="K48" s="80"/>
      <c r="L48" s="81" t="str">
        <f>VLOOKUP(H48,PELIGROS!A$2:G$445,4,0)</f>
        <v>Inspecciones planeadas e inspecciones no planeadas, procedimientos de programas de seguridad y salud en el trabajo</v>
      </c>
      <c r="M48" s="81" t="str">
        <f>VLOOKUP(H48,PELIGROS!A$2:G$445,5,0)</f>
        <v>N/A</v>
      </c>
      <c r="N48" s="80">
        <v>2</v>
      </c>
      <c r="O48" s="16">
        <v>3</v>
      </c>
      <c r="P48" s="16">
        <v>10</v>
      </c>
      <c r="Q48" s="16">
        <f t="shared" si="1"/>
        <v>6</v>
      </c>
      <c r="R48" s="16">
        <f t="shared" si="2"/>
        <v>60</v>
      </c>
      <c r="S48" s="93" t="str">
        <f t="shared" si="3"/>
        <v>M-6</v>
      </c>
      <c r="T48" s="57" t="str">
        <f t="shared" si="0"/>
        <v>III</v>
      </c>
      <c r="U48" s="57" t="str">
        <f t="shared" si="4"/>
        <v>Mejorable</v>
      </c>
      <c r="V48" s="122"/>
      <c r="W48" s="81" t="str">
        <f>VLOOKUP(H48,PELIGROS!A$2:G$445,6,0)</f>
        <v>DISMINUCIÓN AGUDEZA VISUAL</v>
      </c>
      <c r="X48" s="17"/>
      <c r="Y48" s="17"/>
      <c r="Z48" s="17"/>
      <c r="AA48" s="15"/>
      <c r="AB48" s="15" t="str">
        <f>VLOOKUP(H48,PELIGROS!A$2:G$445,7,0)</f>
        <v>N/A</v>
      </c>
      <c r="AC48" s="17" t="s">
        <v>1198</v>
      </c>
      <c r="AD48" s="151"/>
    </row>
    <row r="49" spans="1:30" ht="48" customHeight="1" thickBot="1">
      <c r="A49" s="146"/>
      <c r="B49" s="146"/>
      <c r="C49" s="119" t="e">
        <f>VLOOKUP(E49,FUNCIONES!A$2:C$82,2,0)</f>
        <v>#N/A</v>
      </c>
      <c r="D49" s="119" t="e">
        <f>VLOOKUP(E49,FUNCIONES!A$2:C$82,3,0)</f>
        <v>#N/A</v>
      </c>
      <c r="E49" s="119"/>
      <c r="F49" s="119"/>
      <c r="G49" s="81" t="str">
        <f>VLOOKUP(H49,PELIGROS!A$1:G$445,2,0)</f>
        <v>CONCENTRACIÓN EN ACTIVIDADES DE ALTO DESEMPEÑO MENTAL</v>
      </c>
      <c r="H49" s="81" t="s">
        <v>71</v>
      </c>
      <c r="I49" s="81" t="s">
        <v>1211</v>
      </c>
      <c r="J49" s="81" t="str">
        <f>VLOOKUP(H49,PELIGROS!A$2:G$445,3,0)</f>
        <v>ESTRÉS, CEFALEA, IRRITABILIDAD</v>
      </c>
      <c r="K49" s="80"/>
      <c r="L49" s="81" t="str">
        <f>VLOOKUP(H49,PELIGROS!A$2:G$445,4,0)</f>
        <v>N/A</v>
      </c>
      <c r="M49" s="81" t="str">
        <f>VLOOKUP(H49,PELIGROS!A$2:G$445,5,0)</f>
        <v>PVE PSICOSOCIAL</v>
      </c>
      <c r="N49" s="80">
        <v>2</v>
      </c>
      <c r="O49" s="16">
        <v>3</v>
      </c>
      <c r="P49" s="16">
        <v>10</v>
      </c>
      <c r="Q49" s="16">
        <f t="shared" si="1"/>
        <v>6</v>
      </c>
      <c r="R49" s="16">
        <f t="shared" si="2"/>
        <v>60</v>
      </c>
      <c r="S49" s="93" t="str">
        <f t="shared" si="3"/>
        <v>M-6</v>
      </c>
      <c r="T49" s="35" t="str">
        <f t="shared" si="0"/>
        <v>III</v>
      </c>
      <c r="U49" s="35" t="str">
        <f t="shared" si="4"/>
        <v>Mejorable</v>
      </c>
      <c r="V49" s="122"/>
      <c r="W49" s="81" t="str">
        <f>VLOOKUP(H49,PELIGROS!A$2:G$445,6,0)</f>
        <v>ESTRÉS</v>
      </c>
      <c r="X49" s="17"/>
      <c r="Y49" s="17"/>
      <c r="Z49" s="17"/>
      <c r="AA49" s="15"/>
      <c r="AB49" s="15" t="str">
        <f>VLOOKUP(H49,PELIGROS!A$2:G$445,7,0)</f>
        <v>N/A</v>
      </c>
      <c r="AC49" s="122" t="s">
        <v>1199</v>
      </c>
      <c r="AD49" s="151"/>
    </row>
    <row r="50" spans="1:30" ht="48" customHeight="1" thickBot="1">
      <c r="A50" s="146"/>
      <c r="B50" s="146"/>
      <c r="C50" s="119" t="e">
        <f>VLOOKUP(E50,FUNCIONES!A$2:C$82,2,0)</f>
        <v>#N/A</v>
      </c>
      <c r="D50" s="119" t="e">
        <f>VLOOKUP(E50,FUNCIONES!A$2:C$82,3,0)</f>
        <v>#N/A</v>
      </c>
      <c r="E50" s="119"/>
      <c r="F50" s="119"/>
      <c r="G50" s="81" t="str">
        <f>VLOOKUP(H50,PELIGROS!A$1:G$445,2,0)</f>
        <v>NATURALEZA DE LA TAREA</v>
      </c>
      <c r="H50" s="81" t="s">
        <v>75</v>
      </c>
      <c r="I50" s="81" t="s">
        <v>1211</v>
      </c>
      <c r="J50" s="81" t="str">
        <f>VLOOKUP(H50,PELIGROS!A$2:G$445,3,0)</f>
        <v>ESTRÉS,  TRANSTORNOS DEL SUEÑO</v>
      </c>
      <c r="K50" s="80"/>
      <c r="L50" s="81" t="str">
        <f>VLOOKUP(H50,PELIGROS!A$2:G$445,4,0)</f>
        <v>N/A</v>
      </c>
      <c r="M50" s="81" t="str">
        <f>VLOOKUP(H50,PELIGROS!A$2:G$445,5,0)</f>
        <v>PVE PSICOSOCIAL</v>
      </c>
      <c r="N50" s="80">
        <v>2</v>
      </c>
      <c r="O50" s="16">
        <v>3</v>
      </c>
      <c r="P50" s="16">
        <v>10</v>
      </c>
      <c r="Q50" s="16">
        <f t="shared" si="1"/>
        <v>6</v>
      </c>
      <c r="R50" s="16">
        <f t="shared" si="2"/>
        <v>60</v>
      </c>
      <c r="S50" s="93" t="str">
        <f t="shared" si="3"/>
        <v>M-6</v>
      </c>
      <c r="T50" s="35" t="str">
        <f t="shared" si="0"/>
        <v>III</v>
      </c>
      <c r="U50" s="35" t="str">
        <f t="shared" si="4"/>
        <v>Mejorable</v>
      </c>
      <c r="V50" s="122"/>
      <c r="W50" s="81" t="str">
        <f>VLOOKUP(H50,PELIGROS!A$2:G$445,6,0)</f>
        <v>ESTRÉS</v>
      </c>
      <c r="X50" s="17"/>
      <c r="Y50" s="17"/>
      <c r="Z50" s="17"/>
      <c r="AA50" s="15"/>
      <c r="AB50" s="15" t="str">
        <f>VLOOKUP(H50,PELIGROS!A$2:G$445,7,0)</f>
        <v>N/A</v>
      </c>
      <c r="AC50" s="122"/>
      <c r="AD50" s="151"/>
    </row>
    <row r="51" spans="1:30" ht="48" customHeight="1" thickBot="1">
      <c r="A51" s="146"/>
      <c r="B51" s="146"/>
      <c r="C51" s="119" t="e">
        <f>VLOOKUP(E51,FUNCIONES!A$2:C$82,2,0)</f>
        <v>#N/A</v>
      </c>
      <c r="D51" s="119" t="e">
        <f>VLOOKUP(E51,FUNCIONES!A$2:C$82,3,0)</f>
        <v>#N/A</v>
      </c>
      <c r="E51" s="119"/>
      <c r="F51" s="119"/>
      <c r="G51" s="81" t="str">
        <f>VLOOKUP(H51,PELIGROS!A$1:G$445,2,0)</f>
        <v>Forzadas, Prolongadas</v>
      </c>
      <c r="H51" s="81" t="s">
        <v>39</v>
      </c>
      <c r="I51" s="81" t="s">
        <v>1216</v>
      </c>
      <c r="J51" s="81" t="str">
        <f>VLOOKUP(H51,PELIGROS!A$2:G$445,3,0)</f>
        <v xml:space="preserve">Lesiones osteomusculares, lesiones osteoarticulares
</v>
      </c>
      <c r="K51" s="80"/>
      <c r="L51" s="81" t="str">
        <f>VLOOKUP(H51,PELIGROS!A$2:G$445,4,0)</f>
        <v>Inspecciones planeadas e inspecciones no planeadas, procedimientos de programas de seguridad y salud en el trabajo</v>
      </c>
      <c r="M51" s="81" t="str">
        <f>VLOOKUP(H51,PELIGROS!A$2:G$445,5,0)</f>
        <v>PVE Biomecánico, programa pausas activas, exámenes periódicos, recomendaciones, control de posturas</v>
      </c>
      <c r="N51" s="80">
        <v>2</v>
      </c>
      <c r="O51" s="16">
        <v>3</v>
      </c>
      <c r="P51" s="16">
        <v>25</v>
      </c>
      <c r="Q51" s="16">
        <f t="shared" si="1"/>
        <v>6</v>
      </c>
      <c r="R51" s="16">
        <f t="shared" si="2"/>
        <v>150</v>
      </c>
      <c r="S51" s="93" t="str">
        <f t="shared" si="3"/>
        <v>M-6</v>
      </c>
      <c r="T51" s="35" t="str">
        <f t="shared" si="0"/>
        <v>II</v>
      </c>
      <c r="U51" s="35" t="str">
        <f t="shared" si="4"/>
        <v>No Aceptable o Aceptable Con Control Especifico</v>
      </c>
      <c r="V51" s="122"/>
      <c r="W51" s="81" t="str">
        <f>VLOOKUP(H51,PELIGROS!A$2:G$445,6,0)</f>
        <v>Enfermedades Osteomusculares</v>
      </c>
      <c r="X51" s="17"/>
      <c r="Y51" s="17"/>
      <c r="Z51" s="17"/>
      <c r="AA51" s="15"/>
      <c r="AB51" s="15" t="str">
        <f>VLOOKUP(H51,PELIGROS!A$2:G$445,7,0)</f>
        <v>Prevención en lesiones osteomusculares, líderes de pausas activas</v>
      </c>
      <c r="AC51" s="17" t="s">
        <v>1200</v>
      </c>
      <c r="AD51" s="151"/>
    </row>
    <row r="52" spans="1:30" ht="48" customHeight="1" thickBot="1">
      <c r="A52" s="146"/>
      <c r="B52" s="146"/>
      <c r="C52" s="119" t="e">
        <f>VLOOKUP(E52,FUNCIONES!A$2:C$82,2,0)</f>
        <v>#N/A</v>
      </c>
      <c r="D52" s="119" t="e">
        <f>VLOOKUP(E52,FUNCIONES!A$2:C$82,3,0)</f>
        <v>#N/A</v>
      </c>
      <c r="E52" s="119"/>
      <c r="F52" s="119"/>
      <c r="G52" s="81" t="str">
        <f>VLOOKUP(H52,PELIGROS!A$1:G$445,2,0)</f>
        <v>Higiene Muscular</v>
      </c>
      <c r="H52" s="81" t="s">
        <v>482</v>
      </c>
      <c r="I52" s="81" t="s">
        <v>1216</v>
      </c>
      <c r="J52" s="81" t="str">
        <f>VLOOKUP(H52,PELIGROS!A$2:G$445,3,0)</f>
        <v>Lesiones Musculoesqueléticas</v>
      </c>
      <c r="K52" s="80"/>
      <c r="L52" s="81" t="str">
        <f>VLOOKUP(H52,PELIGROS!A$2:G$445,4,0)</f>
        <v>N/A</v>
      </c>
      <c r="M52" s="81" t="str">
        <f>VLOOKUP(H52,PELIGROS!A$2:G$445,5,0)</f>
        <v>N/A</v>
      </c>
      <c r="N52" s="80">
        <v>2</v>
      </c>
      <c r="O52" s="16">
        <v>3</v>
      </c>
      <c r="P52" s="16">
        <v>10</v>
      </c>
      <c r="Q52" s="16">
        <f t="shared" si="1"/>
        <v>6</v>
      </c>
      <c r="R52" s="16">
        <f t="shared" si="2"/>
        <v>60</v>
      </c>
      <c r="S52" s="93" t="str">
        <f t="shared" si="3"/>
        <v>M-6</v>
      </c>
      <c r="T52" s="35" t="str">
        <f t="shared" si="0"/>
        <v>III</v>
      </c>
      <c r="U52" s="35" t="str">
        <f t="shared" si="4"/>
        <v>Mejorable</v>
      </c>
      <c r="V52" s="122"/>
      <c r="W52" s="81" t="str">
        <f>VLOOKUP(H52,PELIGROS!A$2:G$445,6,0)</f>
        <v xml:space="preserve">Enfermedades Osteomusculares
</v>
      </c>
      <c r="X52" s="17"/>
      <c r="Y52" s="17"/>
      <c r="Z52" s="17"/>
      <c r="AA52" s="15"/>
      <c r="AB52" s="15" t="str">
        <f>VLOOKUP(H52,PELIGROS!A$2:G$445,7,0)</f>
        <v>Prevención en lesiones osteomusculares, líderes de pausas activas</v>
      </c>
      <c r="AC52" s="17" t="s">
        <v>1231</v>
      </c>
      <c r="AD52" s="151"/>
    </row>
    <row r="53" spans="1:30" ht="48" customHeight="1" thickBot="1">
      <c r="A53" s="146"/>
      <c r="B53" s="146"/>
      <c r="C53" s="119" t="e">
        <f>VLOOKUP(E53,FUNCIONES!A$2:C$82,2,0)</f>
        <v>#N/A</v>
      </c>
      <c r="D53" s="119" t="e">
        <f>VLOOKUP(E53,FUNCIONES!A$2:C$82,3,0)</f>
        <v>#N/A</v>
      </c>
      <c r="E53" s="119"/>
      <c r="F53" s="119"/>
      <c r="G53" s="81" t="str">
        <f>VLOOKUP(H53,PELIGROS!A$1:G$445,2,0)</f>
        <v>Superficies de trabajo irregulares o deslizantes</v>
      </c>
      <c r="H53" s="81" t="s">
        <v>596</v>
      </c>
      <c r="I53" s="81" t="s">
        <v>1210</v>
      </c>
      <c r="J53" s="81" t="str">
        <f>VLOOKUP(H53,PELIGROS!A$2:G$445,3,0)</f>
        <v>Caidas del mismo nivel, fracturas, golpe con objetos, caídas de objetos, obstrucción de rutas de evacuación</v>
      </c>
      <c r="K53" s="80"/>
      <c r="L53" s="81" t="str">
        <f>VLOOKUP(H53,PELIGROS!A$2:G$445,4,0)</f>
        <v>N/A</v>
      </c>
      <c r="M53" s="81" t="str">
        <f>VLOOKUP(H53,PELIGROS!A$2:G$445,5,0)</f>
        <v>N/A</v>
      </c>
      <c r="N53" s="80">
        <v>2</v>
      </c>
      <c r="O53" s="16">
        <v>3</v>
      </c>
      <c r="P53" s="16">
        <v>25</v>
      </c>
      <c r="Q53" s="16">
        <f t="shared" si="1"/>
        <v>6</v>
      </c>
      <c r="R53" s="16">
        <f t="shared" si="2"/>
        <v>150</v>
      </c>
      <c r="S53" s="93" t="str">
        <f t="shared" si="3"/>
        <v>M-6</v>
      </c>
      <c r="T53" s="35" t="str">
        <f t="shared" si="0"/>
        <v>II</v>
      </c>
      <c r="U53" s="35" t="str">
        <f t="shared" si="4"/>
        <v>No Aceptable o Aceptable Con Control Especifico</v>
      </c>
      <c r="V53" s="122"/>
      <c r="W53" s="81" t="str">
        <f>VLOOKUP(H53,PELIGROS!A$2:G$445,6,0)</f>
        <v>Caídas de distinto nivel</v>
      </c>
      <c r="X53" s="17"/>
      <c r="Y53" s="17"/>
      <c r="Z53" s="17"/>
      <c r="AA53" s="15"/>
      <c r="AB53" s="15" t="str">
        <f>VLOOKUP(H53,PELIGROS!A$2:G$445,7,0)</f>
        <v>Pautas Básicas en orden y aseo en el lugar de trabajo, actos y condiciones inseguras</v>
      </c>
      <c r="AC53" s="17" t="s">
        <v>1215</v>
      </c>
      <c r="AD53" s="151"/>
    </row>
    <row r="54" spans="1:30" ht="48" customHeight="1" thickBot="1">
      <c r="A54" s="146"/>
      <c r="B54" s="146"/>
      <c r="C54" s="120" t="e">
        <f>VLOOKUP(E54,FUNCIONES!A$2:C$82,2,0)</f>
        <v>#N/A</v>
      </c>
      <c r="D54" s="120" t="e">
        <f>VLOOKUP(E54,FUNCIONES!A$2:C$82,3,0)</f>
        <v>#N/A</v>
      </c>
      <c r="E54" s="120"/>
      <c r="F54" s="120"/>
      <c r="G54" s="83" t="str">
        <f>VLOOKUP(H54,PELIGROS!A$1:G$445,2,0)</f>
        <v>SISMOS, INCENDIOS, INUNDACIONES, TERREMOTOS, VENDAVALES, DERRUMBE</v>
      </c>
      <c r="H54" s="83" t="s">
        <v>61</v>
      </c>
      <c r="I54" s="83" t="s">
        <v>1220</v>
      </c>
      <c r="J54" s="83" t="str">
        <f>VLOOKUP(H54,PELIGROS!A$2:G$445,3,0)</f>
        <v>SISMOS, INCENDIOS, INUNDACIONES, TERREMOTOS, VENDAVALES</v>
      </c>
      <c r="K54" s="82"/>
      <c r="L54" s="83" t="str">
        <f>VLOOKUP(H54,PELIGROS!A$2:G$445,4,0)</f>
        <v>Inspecciones planeadas e inspecciones no planeadas, procedimientos de programas de seguridad y salud en el trabajo</v>
      </c>
      <c r="M54" s="83" t="str">
        <f>VLOOKUP(H54,PELIGROS!A$2:G$445,5,0)</f>
        <v>BRIGADAS DE EMERGENCIAS</v>
      </c>
      <c r="N54" s="82">
        <v>2</v>
      </c>
      <c r="O54" s="19">
        <v>1</v>
      </c>
      <c r="P54" s="19">
        <v>100</v>
      </c>
      <c r="Q54" s="19">
        <f t="shared" si="1"/>
        <v>2</v>
      </c>
      <c r="R54" s="19">
        <f t="shared" si="2"/>
        <v>200</v>
      </c>
      <c r="S54" s="94" t="str">
        <f t="shared" si="3"/>
        <v>B-2</v>
      </c>
      <c r="T54" s="36" t="str">
        <f t="shared" si="0"/>
        <v>II</v>
      </c>
      <c r="U54" s="36" t="str">
        <f t="shared" si="4"/>
        <v>No Aceptable o Aceptable Con Control Especifico</v>
      </c>
      <c r="V54" s="123"/>
      <c r="W54" s="83" t="str">
        <f>VLOOKUP(H54,PELIGROS!A$2:G$445,6,0)</f>
        <v>MUERTE</v>
      </c>
      <c r="X54" s="20"/>
      <c r="Y54" s="20"/>
      <c r="Z54" s="20"/>
      <c r="AA54" s="18"/>
      <c r="AB54" s="18" t="str">
        <f>VLOOKUP(H54,PELIGROS!A$2:G$445,7,0)</f>
        <v>ENTRENAMIENTO DE LA BRIGADA; DIVULGACIÓN DE PLAN DE EMERGENCIA</v>
      </c>
      <c r="AC54" s="20" t="s">
        <v>1202</v>
      </c>
      <c r="AD54" s="152"/>
    </row>
    <row r="55" spans="1:30" ht="48" customHeight="1" thickBot="1">
      <c r="A55" s="146"/>
      <c r="B55" s="146"/>
      <c r="C55" s="124" t="str">
        <f>VLOOKUP(E55,FUNCIONES!A$2:C$82,2,0)</f>
        <v>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v>
      </c>
      <c r="D55" s="124" t="str">
        <f>VLOOKUP(E55,FUNCIONES!A$2:C$82,3,0)</f>
        <v>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v>
      </c>
      <c r="E55" s="124" t="s">
        <v>1070</v>
      </c>
      <c r="F55" s="124" t="s">
        <v>1196</v>
      </c>
      <c r="G55" s="66" t="str">
        <f>VLOOKUP(H55,PELIGROS!A$1:G$445,2,0)</f>
        <v>Bacterias</v>
      </c>
      <c r="H55" s="66" t="s">
        <v>112</v>
      </c>
      <c r="I55" s="66" t="s">
        <v>1212</v>
      </c>
      <c r="J55" s="66" t="str">
        <f>VLOOKUP(H55,PELIGROS!A$2:G$445,3,0)</f>
        <v>Infecciones Bacterianas</v>
      </c>
      <c r="K55" s="63"/>
      <c r="L55" s="66" t="str">
        <f>VLOOKUP(H55,PELIGROS!A$2:G$445,4,0)</f>
        <v>N/A</v>
      </c>
      <c r="M55" s="66" t="str">
        <f>VLOOKUP(H55,PELIGROS!A$2:G$445,5,0)</f>
        <v>Vacunación</v>
      </c>
      <c r="N55" s="63">
        <v>2</v>
      </c>
      <c r="O55" s="62">
        <v>3</v>
      </c>
      <c r="P55" s="62">
        <v>10</v>
      </c>
      <c r="Q55" s="62">
        <f t="shared" si="1"/>
        <v>6</v>
      </c>
      <c r="R55" s="62">
        <f t="shared" si="2"/>
        <v>60</v>
      </c>
      <c r="S55" s="89" t="str">
        <f t="shared" si="3"/>
        <v>M-6</v>
      </c>
      <c r="T55" s="55" t="str">
        <f t="shared" si="0"/>
        <v>III</v>
      </c>
      <c r="U55" s="55" t="str">
        <f t="shared" si="4"/>
        <v>Mejorable</v>
      </c>
      <c r="V55" s="127">
        <v>4</v>
      </c>
      <c r="W55" s="66" t="str">
        <f>VLOOKUP(H55,PELIGROS!A$2:G$445,6,0)</f>
        <v xml:space="preserve">Enfermedades Infectocontagiosas
</v>
      </c>
      <c r="X55" s="64"/>
      <c r="Y55" s="64"/>
      <c r="Z55" s="64"/>
      <c r="AA55" s="65"/>
      <c r="AB55" s="65" t="str">
        <f>VLOOKUP(H55,PELIGROS!A$2:G$445,7,0)</f>
        <v>Autocuidado</v>
      </c>
      <c r="AC55" s="127" t="s">
        <v>1213</v>
      </c>
      <c r="AD55" s="147" t="s">
        <v>1197</v>
      </c>
    </row>
    <row r="56" spans="1:30" ht="48" customHeight="1" thickBot="1">
      <c r="A56" s="146"/>
      <c r="B56" s="146"/>
      <c r="C56" s="125" t="e">
        <f>VLOOKUP(E56,FUNCIONES!A$2:C$82,2,0)</f>
        <v>#N/A</v>
      </c>
      <c r="D56" s="125" t="e">
        <f>VLOOKUP(E56,FUNCIONES!A$2:C$82,3,0)</f>
        <v>#N/A</v>
      </c>
      <c r="E56" s="125"/>
      <c r="F56" s="125"/>
      <c r="G56" s="68" t="str">
        <f>VLOOKUP(H56,PELIGROS!A$1:G$445,2,0)</f>
        <v>Virus</v>
      </c>
      <c r="H56" s="68" t="s">
        <v>121</v>
      </c>
      <c r="I56" s="68" t="s">
        <v>1212</v>
      </c>
      <c r="J56" s="68" t="str">
        <f>VLOOKUP(H56,PELIGROS!A$2:G$445,3,0)</f>
        <v>Infecciones Virales</v>
      </c>
      <c r="K56" s="67"/>
      <c r="L56" s="68" t="str">
        <f>VLOOKUP(H56,PELIGROS!A$2:G$445,4,0)</f>
        <v>N/A</v>
      </c>
      <c r="M56" s="68" t="str">
        <f>VLOOKUP(H56,PELIGROS!A$2:G$445,5,0)</f>
        <v>Vacunación</v>
      </c>
      <c r="N56" s="67">
        <v>2</v>
      </c>
      <c r="O56" s="56">
        <v>3</v>
      </c>
      <c r="P56" s="56">
        <v>10</v>
      </c>
      <c r="Q56" s="56">
        <f t="shared" si="1"/>
        <v>6</v>
      </c>
      <c r="R56" s="56">
        <f t="shared" si="2"/>
        <v>60</v>
      </c>
      <c r="S56" s="90" t="str">
        <f t="shared" si="3"/>
        <v>M-6</v>
      </c>
      <c r="T56" s="57" t="str">
        <f t="shared" si="0"/>
        <v>III</v>
      </c>
      <c r="U56" s="57" t="str">
        <f t="shared" si="4"/>
        <v>Mejorable</v>
      </c>
      <c r="V56" s="128"/>
      <c r="W56" s="68" t="str">
        <f>VLOOKUP(H56,PELIGROS!A$2:G$445,6,0)</f>
        <v xml:space="preserve">Enfermedades Infectocontagiosas
</v>
      </c>
      <c r="X56" s="58"/>
      <c r="Y56" s="58"/>
      <c r="Z56" s="58"/>
      <c r="AA56" s="59"/>
      <c r="AB56" s="59" t="str">
        <f>VLOOKUP(H56,PELIGROS!A$2:G$445,7,0)</f>
        <v>Autocuidado</v>
      </c>
      <c r="AC56" s="128"/>
      <c r="AD56" s="148"/>
    </row>
    <row r="57" spans="1:30" ht="48" customHeight="1" thickBot="1">
      <c r="A57" s="146"/>
      <c r="B57" s="146"/>
      <c r="C57" s="125" t="e">
        <f>VLOOKUP(E57,FUNCIONES!A$2:C$82,2,0)</f>
        <v>#N/A</v>
      </c>
      <c r="D57" s="125" t="e">
        <f>VLOOKUP(E57,FUNCIONES!A$2:C$82,3,0)</f>
        <v>#N/A</v>
      </c>
      <c r="E57" s="125"/>
      <c r="F57" s="125"/>
      <c r="G57" s="68" t="str">
        <f>VLOOKUP(H57,PELIGROS!A$1:G$445,2,0)</f>
        <v>AUSENCIA DE SOMBRAS</v>
      </c>
      <c r="H57" s="68" t="s">
        <v>150</v>
      </c>
      <c r="I57" s="68" t="s">
        <v>1214</v>
      </c>
      <c r="J57" s="68" t="str">
        <f>VLOOKUP(H57,PELIGROS!A$2:G$445,3,0)</f>
        <v xml:space="preserve"> DISMINUCIÓN AGUDEZA VISUAL, CANSANCIO VISUAL</v>
      </c>
      <c r="K57" s="67"/>
      <c r="L57" s="68" t="str">
        <f>VLOOKUP(H57,PELIGROS!A$2:G$445,4,0)</f>
        <v>Inspecciones planeadas e inspecciones no planeadas, procedimientos de programas de seguridad y salud en el trabajo</v>
      </c>
      <c r="M57" s="68" t="str">
        <f>VLOOKUP(H57,PELIGROS!A$2:G$445,5,0)</f>
        <v>N/A</v>
      </c>
      <c r="N57" s="67">
        <v>2</v>
      </c>
      <c r="O57" s="56">
        <v>3</v>
      </c>
      <c r="P57" s="56">
        <v>10</v>
      </c>
      <c r="Q57" s="56">
        <f t="shared" si="1"/>
        <v>6</v>
      </c>
      <c r="R57" s="56">
        <f t="shared" si="2"/>
        <v>60</v>
      </c>
      <c r="S57" s="90" t="str">
        <f t="shared" si="3"/>
        <v>M-6</v>
      </c>
      <c r="T57" s="57" t="str">
        <f t="shared" si="0"/>
        <v>III</v>
      </c>
      <c r="U57" s="57" t="str">
        <f t="shared" si="4"/>
        <v>Mejorable</v>
      </c>
      <c r="V57" s="128"/>
      <c r="W57" s="68" t="str">
        <f>VLOOKUP(H57,PELIGROS!A$2:G$445,6,0)</f>
        <v>DISMINUCIÓN AGUDEZA VISUAL</v>
      </c>
      <c r="X57" s="58"/>
      <c r="Y57" s="58"/>
      <c r="Z57" s="58"/>
      <c r="AA57" s="59"/>
      <c r="AB57" s="59" t="str">
        <f>VLOOKUP(H57,PELIGROS!A$2:G$445,7,0)</f>
        <v>N/A</v>
      </c>
      <c r="AC57" s="58" t="s">
        <v>1198</v>
      </c>
      <c r="AD57" s="148"/>
    </row>
    <row r="58" spans="1:30" ht="48" customHeight="1" thickBot="1">
      <c r="A58" s="146"/>
      <c r="B58" s="146"/>
      <c r="C58" s="125" t="e">
        <f>VLOOKUP(E58,FUNCIONES!A$2:C$82,2,0)</f>
        <v>#N/A</v>
      </c>
      <c r="D58" s="125" t="e">
        <f>VLOOKUP(E58,FUNCIONES!A$2:C$82,3,0)</f>
        <v>#N/A</v>
      </c>
      <c r="E58" s="125"/>
      <c r="F58" s="125"/>
      <c r="G58" s="68" t="str">
        <f>VLOOKUP(H58,PELIGROS!A$1:G$445,2,0)</f>
        <v>INFRAROJA, ULTRAVIOLETA, VISIBLE, RADIOFRECUENCIA, MICROONDAS, LASER</v>
      </c>
      <c r="H58" s="68" t="s">
        <v>66</v>
      </c>
      <c r="I58" s="68" t="s">
        <v>1214</v>
      </c>
      <c r="J58" s="68" t="str">
        <f>VLOOKUP(H58,PELIGROS!A$2:G$445,3,0)</f>
        <v>CÁNCER, LESIONES DÉRMICAS Y OCULARES</v>
      </c>
      <c r="K58" s="67"/>
      <c r="L58" s="68" t="str">
        <f>VLOOKUP(H58,PELIGROS!A$2:G$445,4,0)</f>
        <v>Inspecciones planeadas e inspecciones no planeadas, procedimientos de programas de seguridad y salud en el trabajo</v>
      </c>
      <c r="M58" s="68" t="str">
        <f>VLOOKUP(H58,PELIGROS!A$2:G$445,5,0)</f>
        <v>PROGRAMA BLOQUEADOR SOLAR</v>
      </c>
      <c r="N58" s="67">
        <v>2</v>
      </c>
      <c r="O58" s="56">
        <v>2</v>
      </c>
      <c r="P58" s="56">
        <v>10</v>
      </c>
      <c r="Q58" s="56">
        <f t="shared" si="1"/>
        <v>4</v>
      </c>
      <c r="R58" s="56">
        <f t="shared" si="2"/>
        <v>40</v>
      </c>
      <c r="S58" s="90" t="str">
        <f t="shared" si="3"/>
        <v>B-4</v>
      </c>
      <c r="T58" s="57" t="str">
        <f t="shared" si="0"/>
        <v>III</v>
      </c>
      <c r="U58" s="57" t="str">
        <f t="shared" si="4"/>
        <v>Mejorable</v>
      </c>
      <c r="V58" s="128"/>
      <c r="W58" s="68" t="str">
        <f>VLOOKUP(H58,PELIGROS!A$2:G$445,6,0)</f>
        <v>CÁNCER</v>
      </c>
      <c r="X58" s="58"/>
      <c r="Y58" s="58"/>
      <c r="Z58" s="58"/>
      <c r="AA58" s="59"/>
      <c r="AB58" s="59" t="str">
        <f>VLOOKUP(H58,PELIGROS!A$2:G$445,7,0)</f>
        <v>N/A</v>
      </c>
      <c r="AC58" s="58" t="s">
        <v>1218</v>
      </c>
      <c r="AD58" s="148"/>
    </row>
    <row r="59" spans="1:30" ht="48" customHeight="1" thickBot="1">
      <c r="A59" s="146"/>
      <c r="B59" s="146"/>
      <c r="C59" s="125" t="e">
        <f>VLOOKUP(E59,FUNCIONES!A$2:C$82,2,0)</f>
        <v>#N/A</v>
      </c>
      <c r="D59" s="125" t="e">
        <f>VLOOKUP(E59,FUNCIONES!A$2:C$82,3,0)</f>
        <v>#N/A</v>
      </c>
      <c r="E59" s="125"/>
      <c r="F59" s="125"/>
      <c r="G59" s="68" t="str">
        <f>VLOOKUP(H59,PELIGROS!A$1:G$445,2,0)</f>
        <v>CONCENTRACIÓN EN ACTIVIDADES DE ALTO DESEMPEÑO MENTAL</v>
      </c>
      <c r="H59" s="68" t="s">
        <v>71</v>
      </c>
      <c r="I59" s="68" t="s">
        <v>1211</v>
      </c>
      <c r="J59" s="68" t="str">
        <f>VLOOKUP(H59,PELIGROS!A$2:G$445,3,0)</f>
        <v>ESTRÉS, CEFALEA, IRRITABILIDAD</v>
      </c>
      <c r="K59" s="67"/>
      <c r="L59" s="68" t="str">
        <f>VLOOKUP(H59,PELIGROS!A$2:G$445,4,0)</f>
        <v>N/A</v>
      </c>
      <c r="M59" s="68" t="str">
        <f>VLOOKUP(H59,PELIGROS!A$2:G$445,5,0)</f>
        <v>PVE PSICOSOCIAL</v>
      </c>
      <c r="N59" s="67">
        <v>2</v>
      </c>
      <c r="O59" s="56">
        <v>3</v>
      </c>
      <c r="P59" s="56">
        <v>10</v>
      </c>
      <c r="Q59" s="56">
        <f t="shared" si="1"/>
        <v>6</v>
      </c>
      <c r="R59" s="56">
        <f t="shared" si="2"/>
        <v>60</v>
      </c>
      <c r="S59" s="90" t="str">
        <f t="shared" si="3"/>
        <v>M-6</v>
      </c>
      <c r="T59" s="57" t="str">
        <f t="shared" si="0"/>
        <v>III</v>
      </c>
      <c r="U59" s="57" t="str">
        <f t="shared" si="4"/>
        <v>Mejorable</v>
      </c>
      <c r="V59" s="128"/>
      <c r="W59" s="68" t="str">
        <f>VLOOKUP(H59,PELIGROS!A$2:G$445,6,0)</f>
        <v>ESTRÉS</v>
      </c>
      <c r="X59" s="58"/>
      <c r="Y59" s="58"/>
      <c r="Z59" s="58"/>
      <c r="AA59" s="59"/>
      <c r="AB59" s="59" t="str">
        <f>VLOOKUP(H59,PELIGROS!A$2:G$445,7,0)</f>
        <v>N/A</v>
      </c>
      <c r="AC59" s="128" t="s">
        <v>1199</v>
      </c>
      <c r="AD59" s="148"/>
    </row>
    <row r="60" spans="1:30" ht="48" customHeight="1" thickBot="1">
      <c r="A60" s="146"/>
      <c r="B60" s="146"/>
      <c r="C60" s="125" t="e">
        <f>VLOOKUP(E60,FUNCIONES!A$2:C$82,2,0)</f>
        <v>#N/A</v>
      </c>
      <c r="D60" s="125" t="e">
        <f>VLOOKUP(E60,FUNCIONES!A$2:C$82,3,0)</f>
        <v>#N/A</v>
      </c>
      <c r="E60" s="125"/>
      <c r="F60" s="125"/>
      <c r="G60" s="68" t="str">
        <f>VLOOKUP(H60,PELIGROS!A$1:G$445,2,0)</f>
        <v>NATURALEZA DE LA TAREA</v>
      </c>
      <c r="H60" s="68" t="s">
        <v>75</v>
      </c>
      <c r="I60" s="68" t="s">
        <v>1211</v>
      </c>
      <c r="J60" s="68" t="str">
        <f>VLOOKUP(H60,PELIGROS!A$2:G$445,3,0)</f>
        <v>ESTRÉS,  TRANSTORNOS DEL SUEÑO</v>
      </c>
      <c r="K60" s="67"/>
      <c r="L60" s="68" t="str">
        <f>VLOOKUP(H60,PELIGROS!A$2:G$445,4,0)</f>
        <v>N/A</v>
      </c>
      <c r="M60" s="68" t="str">
        <f>VLOOKUP(H60,PELIGROS!A$2:G$445,5,0)</f>
        <v>PVE PSICOSOCIAL</v>
      </c>
      <c r="N60" s="67">
        <v>2</v>
      </c>
      <c r="O60" s="56">
        <v>3</v>
      </c>
      <c r="P60" s="56">
        <v>10</v>
      </c>
      <c r="Q60" s="56">
        <f t="shared" si="1"/>
        <v>6</v>
      </c>
      <c r="R60" s="56">
        <f t="shared" si="2"/>
        <v>60</v>
      </c>
      <c r="S60" s="90" t="str">
        <f t="shared" si="3"/>
        <v>M-6</v>
      </c>
      <c r="T60" s="57" t="str">
        <f t="shared" si="0"/>
        <v>III</v>
      </c>
      <c r="U60" s="57" t="str">
        <f t="shared" si="4"/>
        <v>Mejorable</v>
      </c>
      <c r="V60" s="128"/>
      <c r="W60" s="68" t="str">
        <f>VLOOKUP(H60,PELIGROS!A$2:G$445,6,0)</f>
        <v>ESTRÉS</v>
      </c>
      <c r="X60" s="58"/>
      <c r="Y60" s="58"/>
      <c r="Z60" s="58"/>
      <c r="AA60" s="59"/>
      <c r="AB60" s="59" t="str">
        <f>VLOOKUP(H60,PELIGROS!A$2:G$445,7,0)</f>
        <v>N/A</v>
      </c>
      <c r="AC60" s="128"/>
      <c r="AD60" s="148"/>
    </row>
    <row r="61" spans="1:30" ht="48" customHeight="1" thickBot="1">
      <c r="A61" s="146"/>
      <c r="B61" s="146"/>
      <c r="C61" s="125" t="e">
        <f>VLOOKUP(E61,FUNCIONES!A$2:C$82,2,0)</f>
        <v>#N/A</v>
      </c>
      <c r="D61" s="125" t="e">
        <f>VLOOKUP(E61,FUNCIONES!A$2:C$82,3,0)</f>
        <v>#N/A</v>
      </c>
      <c r="E61" s="125"/>
      <c r="F61" s="125"/>
      <c r="G61" s="68" t="str">
        <f>VLOOKUP(H61,PELIGROS!A$1:G$445,2,0)</f>
        <v>Forzadas, Prolongadas</v>
      </c>
      <c r="H61" s="68" t="s">
        <v>39</v>
      </c>
      <c r="I61" s="68" t="s">
        <v>1216</v>
      </c>
      <c r="J61" s="68" t="str">
        <f>VLOOKUP(H61,PELIGROS!A$2:G$445,3,0)</f>
        <v xml:space="preserve">Lesiones osteomusculares, lesiones osteoarticulares
</v>
      </c>
      <c r="K61" s="67"/>
      <c r="L61" s="68" t="str">
        <f>VLOOKUP(H61,PELIGROS!A$2:G$445,4,0)</f>
        <v>Inspecciones planeadas e inspecciones no planeadas, procedimientos de programas de seguridad y salud en el trabajo</v>
      </c>
      <c r="M61" s="68" t="str">
        <f>VLOOKUP(H61,PELIGROS!A$2:G$445,5,0)</f>
        <v>PVE Biomecánico, programa pausas activas, exámenes periódicos, recomendaciones, control de posturas</v>
      </c>
      <c r="N61" s="67">
        <v>2</v>
      </c>
      <c r="O61" s="56">
        <v>3</v>
      </c>
      <c r="P61" s="56">
        <v>25</v>
      </c>
      <c r="Q61" s="56">
        <f t="shared" si="1"/>
        <v>6</v>
      </c>
      <c r="R61" s="56">
        <f t="shared" si="2"/>
        <v>150</v>
      </c>
      <c r="S61" s="90" t="str">
        <f t="shared" si="3"/>
        <v>M-6</v>
      </c>
      <c r="T61" s="57" t="str">
        <f t="shared" si="0"/>
        <v>II</v>
      </c>
      <c r="U61" s="57" t="str">
        <f t="shared" si="4"/>
        <v>No Aceptable o Aceptable Con Control Especifico</v>
      </c>
      <c r="V61" s="128"/>
      <c r="W61" s="68" t="str">
        <f>VLOOKUP(H61,PELIGROS!A$2:G$445,6,0)</f>
        <v>Enfermedades Osteomusculares</v>
      </c>
      <c r="X61" s="58"/>
      <c r="Y61" s="58"/>
      <c r="Z61" s="58"/>
      <c r="AA61" s="59"/>
      <c r="AB61" s="59" t="str">
        <f>VLOOKUP(H61,PELIGROS!A$2:G$445,7,0)</f>
        <v>Prevención en lesiones osteomusculares, líderes de pausas activas</v>
      </c>
      <c r="AC61" s="58" t="s">
        <v>1200</v>
      </c>
      <c r="AD61" s="148"/>
    </row>
    <row r="62" spans="1:30" ht="48" customHeight="1" thickBot="1">
      <c r="A62" s="146"/>
      <c r="B62" s="146"/>
      <c r="C62" s="125" t="e">
        <f>VLOOKUP(E62,FUNCIONES!A$2:C$82,2,0)</f>
        <v>#N/A</v>
      </c>
      <c r="D62" s="125" t="e">
        <f>VLOOKUP(E62,FUNCIONES!A$2:C$82,3,0)</f>
        <v>#N/A</v>
      </c>
      <c r="E62" s="125"/>
      <c r="F62" s="125"/>
      <c r="G62" s="68" t="str">
        <f>VLOOKUP(H62,PELIGROS!A$1:G$445,2,0)</f>
        <v>Higiene Muscular</v>
      </c>
      <c r="H62" s="68" t="s">
        <v>482</v>
      </c>
      <c r="I62" s="68" t="s">
        <v>1216</v>
      </c>
      <c r="J62" s="68" t="str">
        <f>VLOOKUP(H62,PELIGROS!A$2:G$445,3,0)</f>
        <v>Lesiones Musculoesqueléticas</v>
      </c>
      <c r="K62" s="67"/>
      <c r="L62" s="68" t="str">
        <f>VLOOKUP(H62,PELIGROS!A$2:G$445,4,0)</f>
        <v>N/A</v>
      </c>
      <c r="M62" s="68" t="str">
        <f>VLOOKUP(H62,PELIGROS!A$2:G$445,5,0)</f>
        <v>N/A</v>
      </c>
      <c r="N62" s="67">
        <v>2</v>
      </c>
      <c r="O62" s="56">
        <v>3</v>
      </c>
      <c r="P62" s="56">
        <v>10</v>
      </c>
      <c r="Q62" s="56">
        <f t="shared" si="1"/>
        <v>6</v>
      </c>
      <c r="R62" s="56">
        <f t="shared" si="2"/>
        <v>60</v>
      </c>
      <c r="S62" s="90" t="str">
        <f t="shared" si="3"/>
        <v>M-6</v>
      </c>
      <c r="T62" s="57" t="str">
        <f t="shared" si="0"/>
        <v>III</v>
      </c>
      <c r="U62" s="57" t="str">
        <f t="shared" si="4"/>
        <v>Mejorable</v>
      </c>
      <c r="V62" s="128"/>
      <c r="W62" s="68" t="str">
        <f>VLOOKUP(H62,PELIGROS!A$2:G$445,6,0)</f>
        <v xml:space="preserve">Enfermedades Osteomusculares
</v>
      </c>
      <c r="X62" s="58"/>
      <c r="Y62" s="58"/>
      <c r="Z62" s="58"/>
      <c r="AA62" s="59"/>
      <c r="AB62" s="59" t="str">
        <f>VLOOKUP(H62,PELIGROS!A$2:G$445,7,0)</f>
        <v>Prevención en lesiones osteomusculares, líderes de pausas activas</v>
      </c>
      <c r="AC62" s="58" t="s">
        <v>1217</v>
      </c>
      <c r="AD62" s="148"/>
    </row>
    <row r="63" spans="1:30" ht="48" customHeight="1" thickBot="1">
      <c r="A63" s="146"/>
      <c r="B63" s="146"/>
      <c r="C63" s="125" t="e">
        <f>VLOOKUP(E63,FUNCIONES!A$2:C$82,2,0)</f>
        <v>#N/A</v>
      </c>
      <c r="D63" s="125" t="e">
        <f>VLOOKUP(E63,FUNCIONES!A$2:C$82,3,0)</f>
        <v>#N/A</v>
      </c>
      <c r="E63" s="125"/>
      <c r="F63" s="125"/>
      <c r="G63" s="68" t="str">
        <f>VLOOKUP(H63,PELIGROS!A$1:G$445,2,0)</f>
        <v>Atropellamiento, Envestir</v>
      </c>
      <c r="H63" s="68" t="s">
        <v>1186</v>
      </c>
      <c r="I63" s="68" t="s">
        <v>1210</v>
      </c>
      <c r="J63" s="68" t="str">
        <f>VLOOKUP(H63,PELIGROS!A$2:G$445,3,0)</f>
        <v>Lesiones, pérdidas materiales, muerte</v>
      </c>
      <c r="K63" s="67"/>
      <c r="L63" s="68" t="str">
        <f>VLOOKUP(H63,PELIGROS!A$2:G$445,4,0)</f>
        <v>Inspecciones planeadas e inspecciones no planeadas, procedimientos de programas de seguridad y salud en el trabajo</v>
      </c>
      <c r="M63" s="68" t="str">
        <f>VLOOKUP(H63,PELIGROS!A$2:G$445,5,0)</f>
        <v>Programa de seguridad vial, señalización</v>
      </c>
      <c r="N63" s="67">
        <v>2</v>
      </c>
      <c r="O63" s="56">
        <v>2</v>
      </c>
      <c r="P63" s="56">
        <v>60</v>
      </c>
      <c r="Q63" s="56">
        <f t="shared" si="1"/>
        <v>4</v>
      </c>
      <c r="R63" s="56">
        <f t="shared" si="2"/>
        <v>240</v>
      </c>
      <c r="S63" s="90" t="str">
        <f t="shared" si="3"/>
        <v>B-4</v>
      </c>
      <c r="T63" s="57" t="str">
        <f t="shared" si="0"/>
        <v>II</v>
      </c>
      <c r="U63" s="57" t="str">
        <f t="shared" si="4"/>
        <v>No Aceptable o Aceptable Con Control Especifico</v>
      </c>
      <c r="V63" s="128"/>
      <c r="W63" s="68" t="str">
        <f>VLOOKUP(H63,PELIGROS!A$2:G$445,6,0)</f>
        <v>Muerte</v>
      </c>
      <c r="X63" s="58"/>
      <c r="Y63" s="58"/>
      <c r="Z63" s="58"/>
      <c r="AA63" s="59"/>
      <c r="AB63" s="59" t="str">
        <f>VLOOKUP(H63,PELIGROS!A$2:G$445,7,0)</f>
        <v>Seguridad vial y manejo defensivo, aseguramiento de áreas de trabajo</v>
      </c>
      <c r="AC63" s="58" t="s">
        <v>1209</v>
      </c>
      <c r="AD63" s="148"/>
    </row>
    <row r="64" spans="1:30" ht="48" customHeight="1" thickBot="1">
      <c r="A64" s="146"/>
      <c r="B64" s="146"/>
      <c r="C64" s="125" t="e">
        <f>VLOOKUP(E64,FUNCIONES!A$2:C$82,2,0)</f>
        <v>#N/A</v>
      </c>
      <c r="D64" s="125" t="e">
        <f>VLOOKUP(E64,FUNCIONES!A$2:C$82,3,0)</f>
        <v>#N/A</v>
      </c>
      <c r="E64" s="125"/>
      <c r="F64" s="125"/>
      <c r="G64" s="68" t="str">
        <f>VLOOKUP(H64,PELIGROS!A$1:G$445,2,0)</f>
        <v>Superficies de trabajo irregulares o deslizantes</v>
      </c>
      <c r="H64" s="68" t="s">
        <v>596</v>
      </c>
      <c r="I64" s="68" t="s">
        <v>1210</v>
      </c>
      <c r="J64" s="68" t="str">
        <f>VLOOKUP(H64,PELIGROS!A$2:G$445,3,0)</f>
        <v>Caidas del mismo nivel, fracturas, golpe con objetos, caídas de objetos, obstrucción de rutas de evacuación</v>
      </c>
      <c r="K64" s="67"/>
      <c r="L64" s="68" t="str">
        <f>VLOOKUP(H64,PELIGROS!A$2:G$445,4,0)</f>
        <v>N/A</v>
      </c>
      <c r="M64" s="68" t="str">
        <f>VLOOKUP(H64,PELIGROS!A$2:G$445,5,0)</f>
        <v>N/A</v>
      </c>
      <c r="N64" s="67">
        <v>2</v>
      </c>
      <c r="O64" s="56">
        <v>3</v>
      </c>
      <c r="P64" s="56">
        <v>25</v>
      </c>
      <c r="Q64" s="56">
        <f t="shared" si="1"/>
        <v>6</v>
      </c>
      <c r="R64" s="56">
        <f t="shared" si="2"/>
        <v>150</v>
      </c>
      <c r="S64" s="90" t="str">
        <f t="shared" si="3"/>
        <v>M-6</v>
      </c>
      <c r="T64" s="57" t="str">
        <f t="shared" si="0"/>
        <v>II</v>
      </c>
      <c r="U64" s="57" t="str">
        <f t="shared" si="4"/>
        <v>No Aceptable o Aceptable Con Control Especifico</v>
      </c>
      <c r="V64" s="128"/>
      <c r="W64" s="68" t="str">
        <f>VLOOKUP(H64,PELIGROS!A$2:G$445,6,0)</f>
        <v>Caídas de distinto nivel</v>
      </c>
      <c r="X64" s="58"/>
      <c r="Y64" s="58"/>
      <c r="Z64" s="58"/>
      <c r="AA64" s="59"/>
      <c r="AB64" s="59" t="str">
        <f>VLOOKUP(H64,PELIGROS!A$2:G$445,7,0)</f>
        <v>Pautas Básicas en orden y aseo en el lugar de trabajo, actos y condiciones inseguras</v>
      </c>
      <c r="AC64" s="58" t="s">
        <v>1215</v>
      </c>
      <c r="AD64" s="148"/>
    </row>
    <row r="65" spans="1:30" ht="48" customHeight="1" thickBot="1">
      <c r="A65" s="146"/>
      <c r="B65" s="146"/>
      <c r="C65" s="125" t="e">
        <f>VLOOKUP(E65,FUNCIONES!A$2:C$82,2,0)</f>
        <v>#N/A</v>
      </c>
      <c r="D65" s="125" t="e">
        <f>VLOOKUP(E65,FUNCIONES!A$2:C$82,3,0)</f>
        <v>#N/A</v>
      </c>
      <c r="E65" s="125"/>
      <c r="F65" s="125"/>
      <c r="G65" s="68" t="str">
        <f>VLOOKUP(H65,PELIGROS!A$1:G$445,2,0)</f>
        <v>Atraco, golpiza, atentados y secuestrados</v>
      </c>
      <c r="H65" s="68" t="s">
        <v>56</v>
      </c>
      <c r="I65" s="68" t="s">
        <v>1210</v>
      </c>
      <c r="J65" s="68" t="str">
        <f>VLOOKUP(H65,PELIGROS!A$2:G$445,3,0)</f>
        <v>Estrés, golpes, Secuestros</v>
      </c>
      <c r="K65" s="67"/>
      <c r="L65" s="68" t="str">
        <f>VLOOKUP(H65,PELIGROS!A$2:G$445,4,0)</f>
        <v>Inspecciones planeadas e inspecciones no planeadas, procedimientos de programas de seguridad y salud en el trabajo</v>
      </c>
      <c r="M65" s="68" t="str">
        <f>VLOOKUP(H65,PELIGROS!A$2:G$445,5,0)</f>
        <v xml:space="preserve">Uniformes Corporativos, Caquetas corporativas, Carnetización
</v>
      </c>
      <c r="N65" s="67">
        <v>2</v>
      </c>
      <c r="O65" s="56">
        <v>2</v>
      </c>
      <c r="P65" s="56">
        <v>60</v>
      </c>
      <c r="Q65" s="56">
        <f t="shared" si="1"/>
        <v>4</v>
      </c>
      <c r="R65" s="56">
        <f t="shared" si="2"/>
        <v>240</v>
      </c>
      <c r="S65" s="90" t="str">
        <f t="shared" si="3"/>
        <v>B-4</v>
      </c>
      <c r="T65" s="57" t="str">
        <f t="shared" si="0"/>
        <v>II</v>
      </c>
      <c r="U65" s="57" t="str">
        <f t="shared" si="4"/>
        <v>No Aceptable o Aceptable Con Control Especifico</v>
      </c>
      <c r="V65" s="128"/>
      <c r="W65" s="68" t="str">
        <f>VLOOKUP(H65,PELIGROS!A$2:G$445,6,0)</f>
        <v>Secuestros</v>
      </c>
      <c r="X65" s="58"/>
      <c r="Y65" s="58"/>
      <c r="Z65" s="58"/>
      <c r="AA65" s="59"/>
      <c r="AB65" s="59" t="str">
        <f>VLOOKUP(H65,PELIGROS!A$2:G$445,7,0)</f>
        <v>N/A</v>
      </c>
      <c r="AC65" s="58" t="s">
        <v>1222</v>
      </c>
      <c r="AD65" s="148"/>
    </row>
    <row r="66" spans="1:30" ht="48" customHeight="1" thickBot="1">
      <c r="A66" s="146"/>
      <c r="B66" s="146"/>
      <c r="C66" s="125"/>
      <c r="D66" s="125"/>
      <c r="E66" s="125"/>
      <c r="F66" s="125"/>
      <c r="G66" s="68" t="str">
        <f>VLOOKUP(H66,PELIGROS!A$1:G$445,2,0)</f>
        <v>MANTENIMIENTO DE PUENTE GRUAS, LIMPIEZA DE CANALES, MANTENIMIENTO DE INSTALACIONES LOCATIVAS, MANTENIMIENTO Y REPARACIÓN DE POZOS</v>
      </c>
      <c r="H66" s="68" t="s">
        <v>623</v>
      </c>
      <c r="I66" s="68" t="s">
        <v>1210</v>
      </c>
      <c r="J66" s="68" t="str">
        <f>VLOOKUP(H66,PELIGROS!A$2:G$445,3,0)</f>
        <v>LESIONES, FRACTURAS, MUERTE</v>
      </c>
      <c r="K66" s="67" t="s">
        <v>31</v>
      </c>
      <c r="L66" s="68" t="str">
        <f>VLOOKUP(H66,PELIGROS!A$2:G$445,4,0)</f>
        <v>Inspecciones planeadas e inspecciones no planeadas, procedimientos de programas de seguridad y salud en el trabajo</v>
      </c>
      <c r="M66" s="68" t="str">
        <f>VLOOKUP(H66,PELIGROS!A$2:G$445,5,0)</f>
        <v>EPP</v>
      </c>
      <c r="N66" s="67">
        <v>2</v>
      </c>
      <c r="O66" s="56">
        <v>2</v>
      </c>
      <c r="P66" s="56">
        <v>100</v>
      </c>
      <c r="Q66" s="56">
        <f t="shared" ref="Q66" si="5">N66*O66</f>
        <v>4</v>
      </c>
      <c r="R66" s="56">
        <f t="shared" ref="R66" si="6">P66*Q66</f>
        <v>400</v>
      </c>
      <c r="S66" s="90" t="str">
        <f t="shared" ref="S66" si="7">IF(Q66=40,"MA-40",IF(Q66=30,"MA-30",IF(Q66=20,"A-20",IF(Q66=10,"A-10",IF(Q66=24,"MA-24",IF(Q66=18,"A-18",IF(Q66=12,"A-12",IF(Q66=6,"M-6",IF(Q66=8,"M-8",IF(Q66=6,"M-6",IF(Q66=4,"B-4",IF(Q66=2,"B-2",))))))))))))</f>
        <v>B-4</v>
      </c>
      <c r="T66" s="57" t="str">
        <f t="shared" ref="T66" si="8">IF(R66&lt;=20,"IV",IF(R66&lt;=120,"III",IF(R66&lt;=500,"II",IF(R66&lt;=4000,"I"))))</f>
        <v>II</v>
      </c>
      <c r="U66" s="57" t="str">
        <f t="shared" ref="U66" si="9">IF(T66=0,"",IF(T66="IV","Aceptable",IF(T66="III","Mejorable",IF(T66="II","No Aceptable o Aceptable Con Control Especifico",IF(T66="I","No Aceptable","")))))</f>
        <v>No Aceptable o Aceptable Con Control Especifico</v>
      </c>
      <c r="V66" s="128"/>
      <c r="W66" s="68" t="str">
        <f>VLOOKUP(H66,PELIGROS!A$2:G$445,6,0)</f>
        <v>MUERTE</v>
      </c>
      <c r="X66" s="58" t="s">
        <v>31</v>
      </c>
      <c r="Y66" s="58" t="s">
        <v>31</v>
      </c>
      <c r="Z66" s="58" t="s">
        <v>31</v>
      </c>
      <c r="AA66" s="59" t="s">
        <v>31</v>
      </c>
      <c r="AB66" s="59" t="str">
        <f>VLOOKUP(H66,PELIGROS!A$2:G$445,7,0)</f>
        <v>CERTIFICACIÓN Y/O ENTRENAMIENTO EN TRABAJO SEGURO EN ALTURAS; DILGENCIAMIENTO DE PERMISO DE TRABAJO; USO Y MANEJO ADECUADO DE E.P.P.; ARME Y DESARME DE ANDAMIOS</v>
      </c>
      <c r="AC66" s="58" t="s">
        <v>1221</v>
      </c>
      <c r="AD66" s="148"/>
    </row>
    <row r="67" spans="1:30" ht="48" customHeight="1" thickBot="1">
      <c r="A67" s="146"/>
      <c r="B67" s="146"/>
      <c r="C67" s="126" t="e">
        <f>VLOOKUP(E67,FUNCIONES!A$2:C$82,2,0)</f>
        <v>#N/A</v>
      </c>
      <c r="D67" s="126" t="e">
        <f>VLOOKUP(E67,FUNCIONES!A$2:C$82,3,0)</f>
        <v>#N/A</v>
      </c>
      <c r="E67" s="126"/>
      <c r="F67" s="126"/>
      <c r="G67" s="74" t="str">
        <f>VLOOKUP(H67,PELIGROS!A$1:G$445,2,0)</f>
        <v>SISMOS, INCENDIOS, INUNDACIONES, TERREMOTOS, VENDAVALES, DERRUMBE</v>
      </c>
      <c r="H67" s="74" t="s">
        <v>61</v>
      </c>
      <c r="I67" s="74" t="s">
        <v>1220</v>
      </c>
      <c r="J67" s="74" t="str">
        <f>VLOOKUP(H67,PELIGROS!A$2:G$445,3,0)</f>
        <v>SISMOS, INCENDIOS, INUNDACIONES, TERREMOTOS, VENDAVALES</v>
      </c>
      <c r="K67" s="71"/>
      <c r="L67" s="74" t="str">
        <f>VLOOKUP(H67,PELIGROS!A$2:G$445,4,0)</f>
        <v>Inspecciones planeadas e inspecciones no planeadas, procedimientos de programas de seguridad y salud en el trabajo</v>
      </c>
      <c r="M67" s="74" t="str">
        <f>VLOOKUP(H67,PELIGROS!A$2:G$445,5,0)</f>
        <v>BRIGADAS DE EMERGENCIAS</v>
      </c>
      <c r="N67" s="71">
        <v>2</v>
      </c>
      <c r="O67" s="69">
        <v>1</v>
      </c>
      <c r="P67" s="69">
        <v>100</v>
      </c>
      <c r="Q67" s="69">
        <f t="shared" si="1"/>
        <v>2</v>
      </c>
      <c r="R67" s="69">
        <f t="shared" si="2"/>
        <v>200</v>
      </c>
      <c r="S67" s="91" t="str">
        <f t="shared" si="3"/>
        <v>B-2</v>
      </c>
      <c r="T67" s="70" t="str">
        <f t="shared" si="0"/>
        <v>II</v>
      </c>
      <c r="U67" s="70" t="str">
        <f t="shared" si="4"/>
        <v>No Aceptable o Aceptable Con Control Especifico</v>
      </c>
      <c r="V67" s="129"/>
      <c r="W67" s="74" t="str">
        <f>VLOOKUP(H67,PELIGROS!A$2:G$445,6,0)</f>
        <v>MUERTE</v>
      </c>
      <c r="X67" s="72"/>
      <c r="Y67" s="72"/>
      <c r="Z67" s="72"/>
      <c r="AA67" s="73"/>
      <c r="AB67" s="73" t="str">
        <f>VLOOKUP(H67,PELIGROS!A$2:G$445,7,0)</f>
        <v>ENTRENAMIENTO DE LA BRIGADA; DIVULGACIÓN DE PLAN DE EMERGENCIA</v>
      </c>
      <c r="AC67" s="72" t="s">
        <v>1202</v>
      </c>
      <c r="AD67" s="149"/>
    </row>
    <row r="68" spans="1:30" ht="48" customHeight="1" thickBot="1">
      <c r="A68" s="146"/>
      <c r="B68" s="146"/>
      <c r="C68" s="118" t="str">
        <f>VLOOKUP(E68,FUNCIONES!A$2:C$82,2,0)</f>
        <v>Dar soporte en Ia elaboración de registros e informes y en la ejecución de actividades del area con el fin de contribuir al curnplimiento de los objetivos establecidos por la misma.</v>
      </c>
      <c r="D68" s="118" t="str">
        <f>VLOOKUP(E68,FUNCIONES!A$2:C$82,3,0)</f>
        <v>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v>
      </c>
      <c r="E68" s="118" t="s">
        <v>1020</v>
      </c>
      <c r="F68" s="118" t="s">
        <v>1196</v>
      </c>
      <c r="G68" s="79" t="str">
        <f>VLOOKUP(H68,PELIGROS!A$1:G$445,2,0)</f>
        <v>Bacterias</v>
      </c>
      <c r="H68" s="79" t="s">
        <v>112</v>
      </c>
      <c r="I68" s="79" t="s">
        <v>1212</v>
      </c>
      <c r="J68" s="79" t="str">
        <f>VLOOKUP(H68,PELIGROS!A$2:G$445,3,0)</f>
        <v>Infecciones Bacterianas</v>
      </c>
      <c r="K68" s="76"/>
      <c r="L68" s="79" t="str">
        <f>VLOOKUP(H68,PELIGROS!A$2:G$445,4,0)</f>
        <v>N/A</v>
      </c>
      <c r="M68" s="79" t="str">
        <f>VLOOKUP(H68,PELIGROS!A$2:G$445,5,0)</f>
        <v>Vacunación</v>
      </c>
      <c r="N68" s="76">
        <v>2</v>
      </c>
      <c r="O68" s="75">
        <v>3</v>
      </c>
      <c r="P68" s="75">
        <v>10</v>
      </c>
      <c r="Q68" s="75">
        <f t="shared" si="1"/>
        <v>6</v>
      </c>
      <c r="R68" s="75">
        <f t="shared" si="2"/>
        <v>60</v>
      </c>
      <c r="S68" s="92" t="str">
        <f t="shared" si="3"/>
        <v>M-6</v>
      </c>
      <c r="T68" s="34" t="str">
        <f t="shared" si="0"/>
        <v>III</v>
      </c>
      <c r="U68" s="34" t="str">
        <f t="shared" si="4"/>
        <v>Mejorable</v>
      </c>
      <c r="V68" s="121">
        <v>2</v>
      </c>
      <c r="W68" s="79" t="str">
        <f>VLOOKUP(H68,PELIGROS!A$2:G$445,6,0)</f>
        <v xml:space="preserve">Enfermedades Infectocontagiosas
</v>
      </c>
      <c r="X68" s="77"/>
      <c r="Y68" s="77"/>
      <c r="Z68" s="77"/>
      <c r="AA68" s="78"/>
      <c r="AB68" s="78" t="str">
        <f>VLOOKUP(H68,PELIGROS!A$2:G$445,7,0)</f>
        <v>Autocuidado</v>
      </c>
      <c r="AC68" s="121" t="s">
        <v>1213</v>
      </c>
      <c r="AD68" s="150" t="s">
        <v>1197</v>
      </c>
    </row>
    <row r="69" spans="1:30" ht="48" customHeight="1" thickBot="1">
      <c r="A69" s="146"/>
      <c r="B69" s="146"/>
      <c r="C69" s="119" t="e">
        <f>VLOOKUP(E69,FUNCIONES!A$2:C$82,2,0)</f>
        <v>#N/A</v>
      </c>
      <c r="D69" s="119" t="e">
        <f>VLOOKUP(E69,FUNCIONES!A$2:C$82,3,0)</f>
        <v>#N/A</v>
      </c>
      <c r="E69" s="119"/>
      <c r="F69" s="119"/>
      <c r="G69" s="81" t="str">
        <f>VLOOKUP(H69,PELIGROS!A$1:G$445,2,0)</f>
        <v>Virus</v>
      </c>
      <c r="H69" s="81" t="s">
        <v>121</v>
      </c>
      <c r="I69" s="81" t="s">
        <v>1212</v>
      </c>
      <c r="J69" s="81" t="str">
        <f>VLOOKUP(H69,PELIGROS!A$2:G$445,3,0)</f>
        <v>Infecciones Virales</v>
      </c>
      <c r="K69" s="80"/>
      <c r="L69" s="81" t="str">
        <f>VLOOKUP(H69,PELIGROS!A$2:G$445,4,0)</f>
        <v>N/A</v>
      </c>
      <c r="M69" s="81" t="str">
        <f>VLOOKUP(H69,PELIGROS!A$2:G$445,5,0)</f>
        <v>Vacunación</v>
      </c>
      <c r="N69" s="80">
        <v>2</v>
      </c>
      <c r="O69" s="16">
        <v>3</v>
      </c>
      <c r="P69" s="16">
        <v>10</v>
      </c>
      <c r="Q69" s="16">
        <f t="shared" si="1"/>
        <v>6</v>
      </c>
      <c r="R69" s="16">
        <f t="shared" si="2"/>
        <v>60</v>
      </c>
      <c r="S69" s="93" t="str">
        <f t="shared" si="3"/>
        <v>M-6</v>
      </c>
      <c r="T69" s="35" t="str">
        <f t="shared" si="0"/>
        <v>III</v>
      </c>
      <c r="U69" s="35" t="str">
        <f t="shared" si="4"/>
        <v>Mejorable</v>
      </c>
      <c r="V69" s="122"/>
      <c r="W69" s="81" t="str">
        <f>VLOOKUP(H69,PELIGROS!A$2:G$445,6,0)</f>
        <v xml:space="preserve">Enfermedades Infectocontagiosas
</v>
      </c>
      <c r="X69" s="17"/>
      <c r="Y69" s="17"/>
      <c r="Z69" s="17"/>
      <c r="AA69" s="15"/>
      <c r="AB69" s="15" t="str">
        <f>VLOOKUP(H69,PELIGROS!A$2:G$445,7,0)</f>
        <v>Autocuidado</v>
      </c>
      <c r="AC69" s="122"/>
      <c r="AD69" s="151"/>
    </row>
    <row r="70" spans="1:30" ht="48" customHeight="1" thickBot="1">
      <c r="A70" s="146"/>
      <c r="B70" s="146"/>
      <c r="C70" s="119" t="e">
        <f>VLOOKUP(E70,FUNCIONES!A$2:C$82,2,0)</f>
        <v>#N/A</v>
      </c>
      <c r="D70" s="119" t="e">
        <f>VLOOKUP(E70,FUNCIONES!A$2:C$82,3,0)</f>
        <v>#N/A</v>
      </c>
      <c r="E70" s="119"/>
      <c r="F70" s="119"/>
      <c r="G70" s="81" t="str">
        <f>VLOOKUP(H70,PELIGROS!A$1:G$445,2,0)</f>
        <v>AUSENCIA DE SOMBRAS</v>
      </c>
      <c r="H70" s="81" t="s">
        <v>150</v>
      </c>
      <c r="I70" s="81" t="s">
        <v>1214</v>
      </c>
      <c r="J70" s="81" t="str">
        <f>VLOOKUP(H70,PELIGROS!A$2:G$445,3,0)</f>
        <v xml:space="preserve"> DISMINUCIÓN AGUDEZA VISUAL, CANSANCIO VISUAL</v>
      </c>
      <c r="K70" s="80"/>
      <c r="L70" s="81" t="str">
        <f>VLOOKUP(H70,PELIGROS!A$2:G$445,4,0)</f>
        <v>Inspecciones planeadas e inspecciones no planeadas, procedimientos de programas de seguridad y salud en el trabajo</v>
      </c>
      <c r="M70" s="81" t="str">
        <f>VLOOKUP(H70,PELIGROS!A$2:G$445,5,0)</f>
        <v>N/A</v>
      </c>
      <c r="N70" s="80">
        <v>2</v>
      </c>
      <c r="O70" s="16">
        <v>3</v>
      </c>
      <c r="P70" s="16">
        <v>10</v>
      </c>
      <c r="Q70" s="16">
        <f t="shared" si="1"/>
        <v>6</v>
      </c>
      <c r="R70" s="16">
        <f t="shared" si="2"/>
        <v>60</v>
      </c>
      <c r="S70" s="93" t="str">
        <f t="shared" si="3"/>
        <v>M-6</v>
      </c>
      <c r="T70" s="35" t="str">
        <f t="shared" si="0"/>
        <v>III</v>
      </c>
      <c r="U70" s="35" t="str">
        <f t="shared" si="4"/>
        <v>Mejorable</v>
      </c>
      <c r="V70" s="122"/>
      <c r="W70" s="81" t="str">
        <f>VLOOKUP(H70,PELIGROS!A$2:G$445,6,0)</f>
        <v>DISMINUCIÓN AGUDEZA VISUAL</v>
      </c>
      <c r="X70" s="17"/>
      <c r="Y70" s="17"/>
      <c r="Z70" s="17"/>
      <c r="AA70" s="15"/>
      <c r="AB70" s="15" t="str">
        <f>VLOOKUP(H70,PELIGROS!A$2:G$445,7,0)</f>
        <v>N/A</v>
      </c>
      <c r="AC70" s="17" t="s">
        <v>1198</v>
      </c>
      <c r="AD70" s="151"/>
    </row>
    <row r="71" spans="1:30" ht="48" customHeight="1" thickBot="1">
      <c r="A71" s="146"/>
      <c r="B71" s="146"/>
      <c r="C71" s="119" t="e">
        <f>VLOOKUP(E71,FUNCIONES!A$2:C$82,2,0)</f>
        <v>#N/A</v>
      </c>
      <c r="D71" s="119" t="e">
        <f>VLOOKUP(E71,FUNCIONES!A$2:C$82,3,0)</f>
        <v>#N/A</v>
      </c>
      <c r="E71" s="119"/>
      <c r="F71" s="119"/>
      <c r="G71" s="81" t="str">
        <f>VLOOKUP(H71,PELIGROS!A$1:G$445,2,0)</f>
        <v>CONCENTRACIÓN EN ACTIVIDADES DE ALTO DESEMPEÑO MENTAL</v>
      </c>
      <c r="H71" s="81" t="s">
        <v>71</v>
      </c>
      <c r="I71" s="81" t="s">
        <v>1211</v>
      </c>
      <c r="J71" s="81" t="str">
        <f>VLOOKUP(H71,PELIGROS!A$2:G$445,3,0)</f>
        <v>ESTRÉS, CEFALEA, IRRITABILIDAD</v>
      </c>
      <c r="K71" s="80"/>
      <c r="L71" s="81" t="str">
        <f>VLOOKUP(H71,PELIGROS!A$2:G$445,4,0)</f>
        <v>N/A</v>
      </c>
      <c r="M71" s="81" t="str">
        <f>VLOOKUP(H71,PELIGROS!A$2:G$445,5,0)</f>
        <v>PVE PSICOSOCIAL</v>
      </c>
      <c r="N71" s="80">
        <v>2</v>
      </c>
      <c r="O71" s="16">
        <v>3</v>
      </c>
      <c r="P71" s="16">
        <v>10</v>
      </c>
      <c r="Q71" s="16">
        <f t="shared" si="1"/>
        <v>6</v>
      </c>
      <c r="R71" s="16">
        <f t="shared" si="2"/>
        <v>60</v>
      </c>
      <c r="S71" s="93" t="str">
        <f t="shared" si="3"/>
        <v>M-6</v>
      </c>
      <c r="T71" s="35" t="str">
        <f t="shared" si="0"/>
        <v>III</v>
      </c>
      <c r="U71" s="35" t="str">
        <f t="shared" si="4"/>
        <v>Mejorable</v>
      </c>
      <c r="V71" s="122"/>
      <c r="W71" s="81" t="str">
        <f>VLOOKUP(H71,PELIGROS!A$2:G$445,6,0)</f>
        <v>ESTRÉS</v>
      </c>
      <c r="X71" s="17"/>
      <c r="Y71" s="17"/>
      <c r="Z71" s="17"/>
      <c r="AA71" s="15"/>
      <c r="AB71" s="15" t="str">
        <f>VLOOKUP(H71,PELIGROS!A$2:G$445,7,0)</f>
        <v>N/A</v>
      </c>
      <c r="AC71" s="122" t="s">
        <v>1199</v>
      </c>
      <c r="AD71" s="151"/>
    </row>
    <row r="72" spans="1:30" ht="48" customHeight="1" thickBot="1">
      <c r="A72" s="146"/>
      <c r="B72" s="146"/>
      <c r="C72" s="119" t="e">
        <f>VLOOKUP(E72,FUNCIONES!A$2:C$82,2,0)</f>
        <v>#N/A</v>
      </c>
      <c r="D72" s="119" t="e">
        <f>VLOOKUP(E72,FUNCIONES!A$2:C$82,3,0)</f>
        <v>#N/A</v>
      </c>
      <c r="E72" s="119"/>
      <c r="F72" s="119"/>
      <c r="G72" s="81" t="str">
        <f>VLOOKUP(H72,PELIGROS!A$1:G$445,2,0)</f>
        <v>NATURALEZA DE LA TAREA</v>
      </c>
      <c r="H72" s="81" t="s">
        <v>75</v>
      </c>
      <c r="I72" s="81" t="s">
        <v>1211</v>
      </c>
      <c r="J72" s="81" t="str">
        <f>VLOOKUP(H72,PELIGROS!A$2:G$445,3,0)</f>
        <v>ESTRÉS,  TRANSTORNOS DEL SUEÑO</v>
      </c>
      <c r="K72" s="80"/>
      <c r="L72" s="81" t="str">
        <f>VLOOKUP(H72,PELIGROS!A$2:G$445,4,0)</f>
        <v>N/A</v>
      </c>
      <c r="M72" s="81" t="str">
        <f>VLOOKUP(H72,PELIGROS!A$2:G$445,5,0)</f>
        <v>PVE PSICOSOCIAL</v>
      </c>
      <c r="N72" s="80">
        <v>2</v>
      </c>
      <c r="O72" s="16">
        <v>3</v>
      </c>
      <c r="P72" s="16">
        <v>10</v>
      </c>
      <c r="Q72" s="16">
        <f t="shared" si="1"/>
        <v>6</v>
      </c>
      <c r="R72" s="16">
        <f t="shared" si="2"/>
        <v>60</v>
      </c>
      <c r="S72" s="93" t="str">
        <f t="shared" si="3"/>
        <v>M-6</v>
      </c>
      <c r="T72" s="35" t="str">
        <f t="shared" si="0"/>
        <v>III</v>
      </c>
      <c r="U72" s="35" t="str">
        <f t="shared" si="4"/>
        <v>Mejorable</v>
      </c>
      <c r="V72" s="122"/>
      <c r="W72" s="81" t="str">
        <f>VLOOKUP(H72,PELIGROS!A$2:G$445,6,0)</f>
        <v>ESTRÉS</v>
      </c>
      <c r="X72" s="17"/>
      <c r="Y72" s="17"/>
      <c r="Z72" s="17"/>
      <c r="AA72" s="15"/>
      <c r="AB72" s="15" t="str">
        <f>VLOOKUP(H72,PELIGROS!A$2:G$445,7,0)</f>
        <v>N/A</v>
      </c>
      <c r="AC72" s="122"/>
      <c r="AD72" s="151"/>
    </row>
    <row r="73" spans="1:30" ht="48" customHeight="1" thickBot="1">
      <c r="A73" s="146"/>
      <c r="B73" s="146"/>
      <c r="C73" s="119" t="e">
        <f>VLOOKUP(E73,FUNCIONES!A$2:C$82,2,0)</f>
        <v>#N/A</v>
      </c>
      <c r="D73" s="119" t="e">
        <f>VLOOKUP(E73,FUNCIONES!A$2:C$82,3,0)</f>
        <v>#N/A</v>
      </c>
      <c r="E73" s="119"/>
      <c r="F73" s="119"/>
      <c r="G73" s="81" t="str">
        <f>VLOOKUP(H73,PELIGROS!A$1:G$445,2,0)</f>
        <v>Forzadas, Prolongadas</v>
      </c>
      <c r="H73" s="81" t="s">
        <v>39</v>
      </c>
      <c r="I73" s="81" t="s">
        <v>1216</v>
      </c>
      <c r="J73" s="81" t="str">
        <f>VLOOKUP(H73,PELIGROS!A$2:G$445,3,0)</f>
        <v xml:space="preserve">Lesiones osteomusculares, lesiones osteoarticulares
</v>
      </c>
      <c r="K73" s="80"/>
      <c r="L73" s="81" t="str">
        <f>VLOOKUP(H73,PELIGROS!A$2:G$445,4,0)</f>
        <v>Inspecciones planeadas e inspecciones no planeadas, procedimientos de programas de seguridad y salud en el trabajo</v>
      </c>
      <c r="M73" s="81" t="str">
        <f>VLOOKUP(H73,PELIGROS!A$2:G$445,5,0)</f>
        <v>PVE Biomecánico, programa pausas activas, exámenes periódicos, recomendaciones, control de posturas</v>
      </c>
      <c r="N73" s="80">
        <v>2</v>
      </c>
      <c r="O73" s="16">
        <v>3</v>
      </c>
      <c r="P73" s="16">
        <v>25</v>
      </c>
      <c r="Q73" s="16">
        <f t="shared" si="1"/>
        <v>6</v>
      </c>
      <c r="R73" s="16">
        <f t="shared" si="2"/>
        <v>150</v>
      </c>
      <c r="S73" s="93" t="str">
        <f t="shared" si="3"/>
        <v>M-6</v>
      </c>
      <c r="T73" s="35" t="str">
        <f t="shared" si="0"/>
        <v>II</v>
      </c>
      <c r="U73" s="35" t="str">
        <f t="shared" si="4"/>
        <v>No Aceptable o Aceptable Con Control Especifico</v>
      </c>
      <c r="V73" s="122"/>
      <c r="W73" s="81" t="str">
        <f>VLOOKUP(H73,PELIGROS!A$2:G$445,6,0)</f>
        <v>Enfermedades Osteomusculares</v>
      </c>
      <c r="X73" s="17"/>
      <c r="Y73" s="17"/>
      <c r="Z73" s="17"/>
      <c r="AA73" s="15"/>
      <c r="AB73" s="15" t="str">
        <f>VLOOKUP(H73,PELIGROS!A$2:G$445,7,0)</f>
        <v>Prevención en lesiones osteomusculares, líderes de pausas activas</v>
      </c>
      <c r="AC73" s="17" t="s">
        <v>1200</v>
      </c>
      <c r="AD73" s="151"/>
    </row>
    <row r="74" spans="1:30" ht="48" customHeight="1" thickBot="1">
      <c r="A74" s="146"/>
      <c r="B74" s="146"/>
      <c r="C74" s="119" t="e">
        <f>VLOOKUP(E74,FUNCIONES!A$2:C$82,2,0)</f>
        <v>#N/A</v>
      </c>
      <c r="D74" s="119" t="e">
        <f>VLOOKUP(E74,FUNCIONES!A$2:C$82,3,0)</f>
        <v>#N/A</v>
      </c>
      <c r="E74" s="119"/>
      <c r="F74" s="119"/>
      <c r="G74" s="81" t="str">
        <f>VLOOKUP(H74,PELIGROS!A$1:G$445,2,0)</f>
        <v>Higiene Muscular</v>
      </c>
      <c r="H74" s="81" t="s">
        <v>482</v>
      </c>
      <c r="I74" s="81" t="s">
        <v>1216</v>
      </c>
      <c r="J74" s="81" t="str">
        <f>VLOOKUP(H74,PELIGROS!A$2:G$445,3,0)</f>
        <v>Lesiones Musculoesqueléticas</v>
      </c>
      <c r="K74" s="80"/>
      <c r="L74" s="81" t="str">
        <f>VLOOKUP(H74,PELIGROS!A$2:G$445,4,0)</f>
        <v>N/A</v>
      </c>
      <c r="M74" s="81" t="str">
        <f>VLOOKUP(H74,PELIGROS!A$2:G$445,5,0)</f>
        <v>N/A</v>
      </c>
      <c r="N74" s="80">
        <v>2</v>
      </c>
      <c r="O74" s="16">
        <v>3</v>
      </c>
      <c r="P74" s="16">
        <v>10</v>
      </c>
      <c r="Q74" s="16">
        <f t="shared" si="1"/>
        <v>6</v>
      </c>
      <c r="R74" s="16">
        <f t="shared" si="2"/>
        <v>60</v>
      </c>
      <c r="S74" s="93" t="str">
        <f t="shared" si="3"/>
        <v>M-6</v>
      </c>
      <c r="T74" s="35" t="str">
        <f t="shared" si="0"/>
        <v>III</v>
      </c>
      <c r="U74" s="35" t="str">
        <f t="shared" si="4"/>
        <v>Mejorable</v>
      </c>
      <c r="V74" s="122"/>
      <c r="W74" s="81" t="str">
        <f>VLOOKUP(H74,PELIGROS!A$2:G$445,6,0)</f>
        <v xml:space="preserve">Enfermedades Osteomusculares
</v>
      </c>
      <c r="X74" s="17"/>
      <c r="Y74" s="17"/>
      <c r="Z74" s="17"/>
      <c r="AA74" s="15"/>
      <c r="AB74" s="15" t="str">
        <f>VLOOKUP(H74,PELIGROS!A$2:G$445,7,0)</f>
        <v>Prevención en lesiones osteomusculares, líderes de pausas activas</v>
      </c>
      <c r="AC74" s="17" t="s">
        <v>1217</v>
      </c>
      <c r="AD74" s="151"/>
    </row>
    <row r="75" spans="1:30" ht="48" customHeight="1" thickBot="1">
      <c r="A75" s="146"/>
      <c r="B75" s="146"/>
      <c r="C75" s="119" t="e">
        <f>VLOOKUP(E75,FUNCIONES!A$2:C$82,2,0)</f>
        <v>#N/A</v>
      </c>
      <c r="D75" s="119" t="e">
        <f>VLOOKUP(E75,FUNCIONES!A$2:C$82,3,0)</f>
        <v>#N/A</v>
      </c>
      <c r="E75" s="119"/>
      <c r="F75" s="119"/>
      <c r="G75" s="81" t="str">
        <f>VLOOKUP(H75,PELIGROS!A$1:G$445,2,0)</f>
        <v>Superficies de trabajo irregulares o deslizantes</v>
      </c>
      <c r="H75" s="81" t="s">
        <v>596</v>
      </c>
      <c r="I75" s="81" t="s">
        <v>1210</v>
      </c>
      <c r="J75" s="81" t="str">
        <f>VLOOKUP(H75,PELIGROS!A$2:G$445,3,0)</f>
        <v>Caidas del mismo nivel, fracturas, golpe con objetos, caídas de objetos, obstrucción de rutas de evacuación</v>
      </c>
      <c r="K75" s="80"/>
      <c r="L75" s="81" t="str">
        <f>VLOOKUP(H75,PELIGROS!A$2:G$445,4,0)</f>
        <v>N/A</v>
      </c>
      <c r="M75" s="81" t="str">
        <f>VLOOKUP(H75,PELIGROS!A$2:G$445,5,0)</f>
        <v>N/A</v>
      </c>
      <c r="N75" s="80">
        <v>2</v>
      </c>
      <c r="O75" s="16">
        <v>3</v>
      </c>
      <c r="P75" s="16">
        <v>25</v>
      </c>
      <c r="Q75" s="16">
        <f t="shared" si="1"/>
        <v>6</v>
      </c>
      <c r="R75" s="16">
        <f t="shared" si="2"/>
        <v>150</v>
      </c>
      <c r="S75" s="93" t="str">
        <f t="shared" si="3"/>
        <v>M-6</v>
      </c>
      <c r="T75" s="35" t="str">
        <f t="shared" si="0"/>
        <v>II</v>
      </c>
      <c r="U75" s="35" t="str">
        <f t="shared" si="4"/>
        <v>No Aceptable o Aceptable Con Control Especifico</v>
      </c>
      <c r="V75" s="122"/>
      <c r="W75" s="81" t="str">
        <f>VLOOKUP(H75,PELIGROS!A$2:G$445,6,0)</f>
        <v>Caídas de distinto nivel</v>
      </c>
      <c r="X75" s="17"/>
      <c r="Y75" s="17"/>
      <c r="Z75" s="17"/>
      <c r="AA75" s="15"/>
      <c r="AB75" s="15" t="str">
        <f>VLOOKUP(H75,PELIGROS!A$2:G$445,7,0)</f>
        <v>Pautas Básicas en orden y aseo en el lugar de trabajo, actos y condiciones inseguras</v>
      </c>
      <c r="AC75" s="17" t="s">
        <v>1215</v>
      </c>
      <c r="AD75" s="151"/>
    </row>
    <row r="76" spans="1:30" ht="48" customHeight="1" thickBot="1">
      <c r="A76" s="146"/>
      <c r="B76" s="146"/>
      <c r="C76" s="120" t="e">
        <f>VLOOKUP(E76,FUNCIONES!A$2:C$82,2,0)</f>
        <v>#N/A</v>
      </c>
      <c r="D76" s="120" t="e">
        <f>VLOOKUP(E76,FUNCIONES!A$2:C$82,3,0)</f>
        <v>#N/A</v>
      </c>
      <c r="E76" s="120"/>
      <c r="F76" s="120"/>
      <c r="G76" s="83" t="str">
        <f>VLOOKUP(H76,PELIGROS!A$1:G$445,2,0)</f>
        <v>SISMOS, INCENDIOS, INUNDACIONES, TERREMOTOS, VENDAVALES, DERRUMBE</v>
      </c>
      <c r="H76" s="83" t="s">
        <v>61</v>
      </c>
      <c r="I76" s="83" t="s">
        <v>1220</v>
      </c>
      <c r="J76" s="83" t="str">
        <f>VLOOKUP(H76,PELIGROS!A$2:G$445,3,0)</f>
        <v>SISMOS, INCENDIOS, INUNDACIONES, TERREMOTOS, VENDAVALES</v>
      </c>
      <c r="K76" s="82"/>
      <c r="L76" s="83" t="str">
        <f>VLOOKUP(H76,PELIGROS!A$2:G$445,4,0)</f>
        <v>Inspecciones planeadas e inspecciones no planeadas, procedimientos de programas de seguridad y salud en el trabajo</v>
      </c>
      <c r="M76" s="83" t="str">
        <f>VLOOKUP(H76,PELIGROS!A$2:G$445,5,0)</f>
        <v>BRIGADAS DE EMERGENCIAS</v>
      </c>
      <c r="N76" s="82">
        <v>2</v>
      </c>
      <c r="O76" s="19">
        <v>1</v>
      </c>
      <c r="P76" s="19">
        <v>100</v>
      </c>
      <c r="Q76" s="19">
        <f t="shared" si="1"/>
        <v>2</v>
      </c>
      <c r="R76" s="19">
        <f t="shared" si="2"/>
        <v>200</v>
      </c>
      <c r="S76" s="94" t="str">
        <f t="shared" si="3"/>
        <v>B-2</v>
      </c>
      <c r="T76" s="36" t="str">
        <f t="shared" si="0"/>
        <v>II</v>
      </c>
      <c r="U76" s="36" t="str">
        <f t="shared" si="4"/>
        <v>No Aceptable o Aceptable Con Control Especifico</v>
      </c>
      <c r="V76" s="123"/>
      <c r="W76" s="83" t="str">
        <f>VLOOKUP(H76,PELIGROS!A$2:G$445,6,0)</f>
        <v>MUERTE</v>
      </c>
      <c r="X76" s="20"/>
      <c r="Y76" s="20"/>
      <c r="Z76" s="20"/>
      <c r="AA76" s="18"/>
      <c r="AB76" s="18" t="str">
        <f>VLOOKUP(H76,PELIGROS!A$2:G$445,7,0)</f>
        <v>ENTRENAMIENTO DE LA BRIGADA; DIVULGACIÓN DE PLAN DE EMERGENCIA</v>
      </c>
      <c r="AC76" s="20" t="s">
        <v>1202</v>
      </c>
      <c r="AD76" s="152"/>
    </row>
    <row r="77" spans="1:30" ht="48" customHeight="1" thickBot="1">
      <c r="A77" s="146"/>
      <c r="B77" s="146"/>
      <c r="C77" s="124" t="str">
        <f>VLOOKUP(E77,FUNCIONES!A$2:C$82,2,0)</f>
        <v>Tramitar los documentos y correspondencia del area y entes externos con el fin de cumplir los lineamientos establecidos en los procedimientos y en el sistema de gestion documental vigente.</v>
      </c>
      <c r="D77" s="124" t="str">
        <f>VLOOKUP(E77,FUNCIONES!A$2:C$82,3,0)</f>
        <v>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v>
      </c>
      <c r="E77" s="124" t="s">
        <v>1053</v>
      </c>
      <c r="F77" s="124" t="s">
        <v>1196</v>
      </c>
      <c r="G77" s="66" t="str">
        <f>VLOOKUP(H77,PELIGROS!A$1:G$445,2,0)</f>
        <v>Bacterias</v>
      </c>
      <c r="H77" s="66" t="s">
        <v>112</v>
      </c>
      <c r="I77" s="66" t="s">
        <v>1212</v>
      </c>
      <c r="J77" s="66" t="str">
        <f>VLOOKUP(H77,PELIGROS!A$2:G$445,3,0)</f>
        <v>Infecciones Bacterianas</v>
      </c>
      <c r="K77" s="63"/>
      <c r="L77" s="66" t="str">
        <f>VLOOKUP(H77,PELIGROS!A$2:G$445,4,0)</f>
        <v>N/A</v>
      </c>
      <c r="M77" s="66" t="str">
        <f>VLOOKUP(H77,PELIGROS!A$2:G$445,5,0)</f>
        <v>Vacunación</v>
      </c>
      <c r="N77" s="63">
        <v>2</v>
      </c>
      <c r="O77" s="62">
        <v>3</v>
      </c>
      <c r="P77" s="62">
        <v>10</v>
      </c>
      <c r="Q77" s="62">
        <f t="shared" si="1"/>
        <v>6</v>
      </c>
      <c r="R77" s="62">
        <f t="shared" si="2"/>
        <v>60</v>
      </c>
      <c r="S77" s="89" t="str">
        <f t="shared" si="3"/>
        <v>M-6</v>
      </c>
      <c r="T77" s="55" t="str">
        <f t="shared" si="0"/>
        <v>III</v>
      </c>
      <c r="U77" s="55" t="str">
        <f t="shared" si="4"/>
        <v>Mejorable</v>
      </c>
      <c r="V77" s="127">
        <v>1</v>
      </c>
      <c r="W77" s="66" t="str">
        <f>VLOOKUP(H77,PELIGROS!A$2:G$445,6,0)</f>
        <v xml:space="preserve">Enfermedades Infectocontagiosas
</v>
      </c>
      <c r="X77" s="64"/>
      <c r="Y77" s="64"/>
      <c r="Z77" s="64"/>
      <c r="AA77" s="65"/>
      <c r="AB77" s="65" t="str">
        <f>VLOOKUP(H77,PELIGROS!A$2:G$445,7,0)</f>
        <v>Autocuidado</v>
      </c>
      <c r="AC77" s="127" t="s">
        <v>1213</v>
      </c>
      <c r="AD77" s="147" t="s">
        <v>1197</v>
      </c>
    </row>
    <row r="78" spans="1:30" ht="48" customHeight="1" thickBot="1">
      <c r="A78" s="146"/>
      <c r="B78" s="146"/>
      <c r="C78" s="125" t="e">
        <f>VLOOKUP(E78,FUNCIONES!A$2:C$82,2,0)</f>
        <v>#N/A</v>
      </c>
      <c r="D78" s="125" t="e">
        <f>VLOOKUP(E78,FUNCIONES!A$2:C$82,3,0)</f>
        <v>#N/A</v>
      </c>
      <c r="E78" s="125"/>
      <c r="F78" s="125"/>
      <c r="G78" s="68" t="str">
        <f>VLOOKUP(H78,PELIGROS!A$1:G$445,2,0)</f>
        <v>Virus</v>
      </c>
      <c r="H78" s="68" t="s">
        <v>121</v>
      </c>
      <c r="I78" s="68" t="s">
        <v>1212</v>
      </c>
      <c r="J78" s="68" t="str">
        <f>VLOOKUP(H78,PELIGROS!A$2:G$445,3,0)</f>
        <v>Infecciones Virales</v>
      </c>
      <c r="K78" s="67"/>
      <c r="L78" s="68" t="str">
        <f>VLOOKUP(H78,PELIGROS!A$2:G$445,4,0)</f>
        <v>N/A</v>
      </c>
      <c r="M78" s="68" t="str">
        <f>VLOOKUP(H78,PELIGROS!A$2:G$445,5,0)</f>
        <v>Vacunación</v>
      </c>
      <c r="N78" s="67">
        <v>2</v>
      </c>
      <c r="O78" s="56">
        <v>3</v>
      </c>
      <c r="P78" s="56">
        <v>10</v>
      </c>
      <c r="Q78" s="56">
        <f t="shared" si="1"/>
        <v>6</v>
      </c>
      <c r="R78" s="56">
        <f t="shared" si="2"/>
        <v>60</v>
      </c>
      <c r="S78" s="90" t="str">
        <f t="shared" si="3"/>
        <v>M-6</v>
      </c>
      <c r="T78" s="57" t="str">
        <f t="shared" si="0"/>
        <v>III</v>
      </c>
      <c r="U78" s="57" t="str">
        <f t="shared" si="4"/>
        <v>Mejorable</v>
      </c>
      <c r="V78" s="128"/>
      <c r="W78" s="68" t="str">
        <f>VLOOKUP(H78,PELIGROS!A$2:G$445,6,0)</f>
        <v xml:space="preserve">Enfermedades Infectocontagiosas
</v>
      </c>
      <c r="X78" s="58"/>
      <c r="Y78" s="58"/>
      <c r="Z78" s="58"/>
      <c r="AA78" s="59"/>
      <c r="AB78" s="59" t="str">
        <f>VLOOKUP(H78,PELIGROS!A$2:G$445,7,0)</f>
        <v>Autocuidado</v>
      </c>
      <c r="AC78" s="128"/>
      <c r="AD78" s="148"/>
    </row>
    <row r="79" spans="1:30" ht="48" customHeight="1" thickBot="1">
      <c r="A79" s="146"/>
      <c r="B79" s="146"/>
      <c r="C79" s="125" t="e">
        <f>VLOOKUP(E79,FUNCIONES!A$2:C$82,2,0)</f>
        <v>#N/A</v>
      </c>
      <c r="D79" s="125" t="e">
        <f>VLOOKUP(E79,FUNCIONES!A$2:C$82,3,0)</f>
        <v>#N/A</v>
      </c>
      <c r="E79" s="125"/>
      <c r="F79" s="125"/>
      <c r="G79" s="68" t="str">
        <f>VLOOKUP(H79,PELIGROS!A$1:G$445,2,0)</f>
        <v>CONCENTRACIÓN EN ACTIVIDADES DE ALTO DESEMPEÑO MENTAL</v>
      </c>
      <c r="H79" s="68" t="s">
        <v>71</v>
      </c>
      <c r="I79" s="68" t="s">
        <v>1211</v>
      </c>
      <c r="J79" s="68" t="str">
        <f>VLOOKUP(H79,PELIGROS!A$2:G$445,3,0)</f>
        <v>ESTRÉS, CEFALEA, IRRITABILIDAD</v>
      </c>
      <c r="K79" s="67"/>
      <c r="L79" s="68" t="str">
        <f>VLOOKUP(H79,PELIGROS!A$2:G$445,4,0)</f>
        <v>N/A</v>
      </c>
      <c r="M79" s="68" t="str">
        <f>VLOOKUP(H79,PELIGROS!A$2:G$445,5,0)</f>
        <v>PVE PSICOSOCIAL</v>
      </c>
      <c r="N79" s="67">
        <v>2</v>
      </c>
      <c r="O79" s="56">
        <v>3</v>
      </c>
      <c r="P79" s="56">
        <v>10</v>
      </c>
      <c r="Q79" s="56">
        <f t="shared" si="1"/>
        <v>6</v>
      </c>
      <c r="R79" s="56">
        <f t="shared" si="2"/>
        <v>60</v>
      </c>
      <c r="S79" s="90" t="str">
        <f t="shared" si="3"/>
        <v>M-6</v>
      </c>
      <c r="T79" s="57" t="str">
        <f t="shared" si="0"/>
        <v>III</v>
      </c>
      <c r="U79" s="57" t="str">
        <f t="shared" si="4"/>
        <v>Mejorable</v>
      </c>
      <c r="V79" s="128"/>
      <c r="W79" s="68" t="str">
        <f>VLOOKUP(H79,PELIGROS!A$2:G$445,6,0)</f>
        <v>ESTRÉS</v>
      </c>
      <c r="X79" s="58"/>
      <c r="Y79" s="58"/>
      <c r="Z79" s="58"/>
      <c r="AA79" s="59"/>
      <c r="AB79" s="59" t="str">
        <f>VLOOKUP(H79,PELIGROS!A$2:G$445,7,0)</f>
        <v>N/A</v>
      </c>
      <c r="AC79" s="128" t="s">
        <v>1199</v>
      </c>
      <c r="AD79" s="148"/>
    </row>
    <row r="80" spans="1:30" ht="48" customHeight="1" thickBot="1">
      <c r="A80" s="146"/>
      <c r="B80" s="146"/>
      <c r="C80" s="125" t="e">
        <f>VLOOKUP(E80,FUNCIONES!A$2:C$82,2,0)</f>
        <v>#N/A</v>
      </c>
      <c r="D80" s="125" t="e">
        <f>VLOOKUP(E80,FUNCIONES!A$2:C$82,3,0)</f>
        <v>#N/A</v>
      </c>
      <c r="E80" s="125"/>
      <c r="F80" s="125"/>
      <c r="G80" s="68" t="str">
        <f>VLOOKUP(H80,PELIGROS!A$1:G$445,2,0)</f>
        <v>NATURALEZA DE LA TAREA</v>
      </c>
      <c r="H80" s="68" t="s">
        <v>75</v>
      </c>
      <c r="I80" s="68" t="s">
        <v>1211</v>
      </c>
      <c r="J80" s="68" t="str">
        <f>VLOOKUP(H80,PELIGROS!A$2:G$445,3,0)</f>
        <v>ESTRÉS,  TRANSTORNOS DEL SUEÑO</v>
      </c>
      <c r="K80" s="67"/>
      <c r="L80" s="68" t="str">
        <f>VLOOKUP(H80,PELIGROS!A$2:G$445,4,0)</f>
        <v>N/A</v>
      </c>
      <c r="M80" s="68" t="str">
        <f>VLOOKUP(H80,PELIGROS!A$2:G$445,5,0)</f>
        <v>PVE PSICOSOCIAL</v>
      </c>
      <c r="N80" s="67">
        <v>2</v>
      </c>
      <c r="O80" s="56">
        <v>3</v>
      </c>
      <c r="P80" s="56">
        <v>10</v>
      </c>
      <c r="Q80" s="56">
        <f t="shared" si="1"/>
        <v>6</v>
      </c>
      <c r="R80" s="56">
        <f t="shared" si="2"/>
        <v>60</v>
      </c>
      <c r="S80" s="90" t="str">
        <f t="shared" si="3"/>
        <v>M-6</v>
      </c>
      <c r="T80" s="57" t="str">
        <f t="shared" ref="T80:T84" si="10">IF(R80&lt;=20,"IV",IF(R80&lt;=120,"III",IF(R80&lt;=500,"II",IF(R80&lt;=4000,"I"))))</f>
        <v>III</v>
      </c>
      <c r="U80" s="57" t="str">
        <f t="shared" si="4"/>
        <v>Mejorable</v>
      </c>
      <c r="V80" s="128"/>
      <c r="W80" s="68" t="str">
        <f>VLOOKUP(H80,PELIGROS!A$2:G$445,6,0)</f>
        <v>ESTRÉS</v>
      </c>
      <c r="X80" s="58"/>
      <c r="Y80" s="58"/>
      <c r="Z80" s="58"/>
      <c r="AA80" s="59"/>
      <c r="AB80" s="59" t="str">
        <f>VLOOKUP(H80,PELIGROS!A$2:G$445,7,0)</f>
        <v>N/A</v>
      </c>
      <c r="AC80" s="128"/>
      <c r="AD80" s="148"/>
    </row>
    <row r="81" spans="1:30" ht="48" customHeight="1" thickBot="1">
      <c r="A81" s="146"/>
      <c r="B81" s="146"/>
      <c r="C81" s="125" t="e">
        <f>VLOOKUP(E81,FUNCIONES!A$2:C$82,2,0)</f>
        <v>#N/A</v>
      </c>
      <c r="D81" s="125" t="e">
        <f>VLOOKUP(E81,FUNCIONES!A$2:C$82,3,0)</f>
        <v>#N/A</v>
      </c>
      <c r="E81" s="125"/>
      <c r="F81" s="125"/>
      <c r="G81" s="68" t="str">
        <f>VLOOKUP(H81,PELIGROS!A$1:G$445,2,0)</f>
        <v>Forzadas, Prolongadas</v>
      </c>
      <c r="H81" s="68" t="s">
        <v>39</v>
      </c>
      <c r="I81" s="68" t="s">
        <v>1216</v>
      </c>
      <c r="J81" s="68" t="str">
        <f>VLOOKUP(H81,PELIGROS!A$2:G$445,3,0)</f>
        <v xml:space="preserve">Lesiones osteomusculares, lesiones osteoarticulares
</v>
      </c>
      <c r="K81" s="67"/>
      <c r="L81" s="68" t="str">
        <f>VLOOKUP(H81,PELIGROS!A$2:G$445,4,0)</f>
        <v>Inspecciones planeadas e inspecciones no planeadas, procedimientos de programas de seguridad y salud en el trabajo</v>
      </c>
      <c r="M81" s="68" t="str">
        <f>VLOOKUP(H81,PELIGROS!A$2:G$445,5,0)</f>
        <v>PVE Biomecánico, programa pausas activas, exámenes periódicos, recomendaciones, control de posturas</v>
      </c>
      <c r="N81" s="67">
        <v>2</v>
      </c>
      <c r="O81" s="56">
        <v>3</v>
      </c>
      <c r="P81" s="56">
        <v>25</v>
      </c>
      <c r="Q81" s="56">
        <f t="shared" ref="Q81:Q84" si="11">N81*O81</f>
        <v>6</v>
      </c>
      <c r="R81" s="56">
        <f t="shared" ref="R81:R84" si="12">P81*Q81</f>
        <v>150</v>
      </c>
      <c r="S81" s="90" t="str">
        <f t="shared" ref="S81:S84" si="13">IF(Q81=40,"MA-40",IF(Q81=30,"MA-30",IF(Q81=20,"A-20",IF(Q81=10,"A-10",IF(Q81=24,"MA-24",IF(Q81=18,"A-18",IF(Q81=12,"A-12",IF(Q81=6,"M-6",IF(Q81=8,"M-8",IF(Q81=6,"M-6",IF(Q81=4,"B-4",IF(Q81=2,"B-2",))))))))))))</f>
        <v>M-6</v>
      </c>
      <c r="T81" s="57" t="str">
        <f t="shared" si="10"/>
        <v>II</v>
      </c>
      <c r="U81" s="57" t="str">
        <f t="shared" ref="U81:U84" si="14">IF(T81=0,"",IF(T81="IV","Aceptable",IF(T81="III","Mejorable",IF(T81="II","No Aceptable o Aceptable Con Control Especifico",IF(T81="I","No Aceptable","")))))</f>
        <v>No Aceptable o Aceptable Con Control Especifico</v>
      </c>
      <c r="V81" s="128"/>
      <c r="W81" s="68" t="str">
        <f>VLOOKUP(H81,PELIGROS!A$2:G$445,6,0)</f>
        <v>Enfermedades Osteomusculares</v>
      </c>
      <c r="X81" s="58"/>
      <c r="Y81" s="58"/>
      <c r="Z81" s="58"/>
      <c r="AA81" s="59"/>
      <c r="AB81" s="59" t="str">
        <f>VLOOKUP(H81,PELIGROS!A$2:G$445,7,0)</f>
        <v>Prevención en lesiones osteomusculares, líderes de pausas activas</v>
      </c>
      <c r="AC81" s="58" t="s">
        <v>1200</v>
      </c>
      <c r="AD81" s="148"/>
    </row>
    <row r="82" spans="1:30" ht="48" customHeight="1" thickBot="1">
      <c r="A82" s="146"/>
      <c r="B82" s="146"/>
      <c r="C82" s="125" t="e">
        <f>VLOOKUP(E82,FUNCIONES!A$2:C$82,2,0)</f>
        <v>#N/A</v>
      </c>
      <c r="D82" s="125" t="e">
        <f>VLOOKUP(E82,FUNCIONES!A$2:C$82,3,0)</f>
        <v>#N/A</v>
      </c>
      <c r="E82" s="125"/>
      <c r="F82" s="125"/>
      <c r="G82" s="68" t="str">
        <f>VLOOKUP(H82,PELIGROS!A$1:G$445,2,0)</f>
        <v>Higiene Muscular</v>
      </c>
      <c r="H82" s="68" t="s">
        <v>482</v>
      </c>
      <c r="I82" s="68" t="s">
        <v>1216</v>
      </c>
      <c r="J82" s="68" t="str">
        <f>VLOOKUP(H82,PELIGROS!A$2:G$445,3,0)</f>
        <v>Lesiones Musculoesqueléticas</v>
      </c>
      <c r="K82" s="67"/>
      <c r="L82" s="68" t="str">
        <f>VLOOKUP(H82,PELIGROS!A$2:G$445,4,0)</f>
        <v>N/A</v>
      </c>
      <c r="M82" s="68" t="str">
        <f>VLOOKUP(H82,PELIGROS!A$2:G$445,5,0)</f>
        <v>N/A</v>
      </c>
      <c r="N82" s="67">
        <v>2</v>
      </c>
      <c r="O82" s="56">
        <v>3</v>
      </c>
      <c r="P82" s="56">
        <v>10</v>
      </c>
      <c r="Q82" s="56">
        <f t="shared" si="11"/>
        <v>6</v>
      </c>
      <c r="R82" s="56">
        <f t="shared" si="12"/>
        <v>60</v>
      </c>
      <c r="S82" s="90" t="str">
        <f t="shared" si="13"/>
        <v>M-6</v>
      </c>
      <c r="T82" s="57" t="str">
        <f t="shared" si="10"/>
        <v>III</v>
      </c>
      <c r="U82" s="57" t="str">
        <f t="shared" si="14"/>
        <v>Mejorable</v>
      </c>
      <c r="V82" s="128"/>
      <c r="W82" s="68" t="str">
        <f>VLOOKUP(H82,PELIGROS!A$2:G$445,6,0)</f>
        <v xml:space="preserve">Enfermedades Osteomusculares
</v>
      </c>
      <c r="X82" s="58"/>
      <c r="Y82" s="58"/>
      <c r="Z82" s="58"/>
      <c r="AA82" s="59"/>
      <c r="AB82" s="59" t="str">
        <f>VLOOKUP(H82,PELIGROS!A$2:G$445,7,0)</f>
        <v>Prevención en lesiones osteomusculares, líderes de pausas activas</v>
      </c>
      <c r="AC82" s="58" t="s">
        <v>1217</v>
      </c>
      <c r="AD82" s="148"/>
    </row>
    <row r="83" spans="1:30" ht="48" customHeight="1" thickBot="1">
      <c r="A83" s="146"/>
      <c r="B83" s="146"/>
      <c r="C83" s="125" t="e">
        <f>VLOOKUP(E83,FUNCIONES!A$2:C$82,2,0)</f>
        <v>#N/A</v>
      </c>
      <c r="D83" s="125" t="e">
        <f>VLOOKUP(E83,FUNCIONES!A$2:C$82,3,0)</f>
        <v>#N/A</v>
      </c>
      <c r="E83" s="125"/>
      <c r="F83" s="125"/>
      <c r="G83" s="68" t="str">
        <f>VLOOKUP(H83,PELIGROS!A$1:G$445,2,0)</f>
        <v>Superficies de trabajo irregulares o deslizantes</v>
      </c>
      <c r="H83" s="68" t="s">
        <v>596</v>
      </c>
      <c r="I83" s="68" t="s">
        <v>1210</v>
      </c>
      <c r="J83" s="68" t="str">
        <f>VLOOKUP(H83,PELIGROS!A$2:G$445,3,0)</f>
        <v>Caidas del mismo nivel, fracturas, golpe con objetos, caídas de objetos, obstrucción de rutas de evacuación</v>
      </c>
      <c r="K83" s="67"/>
      <c r="L83" s="68" t="str">
        <f>VLOOKUP(H83,PELIGROS!A$2:G$445,4,0)</f>
        <v>N/A</v>
      </c>
      <c r="M83" s="68" t="str">
        <f>VLOOKUP(H83,PELIGROS!A$2:G$445,5,0)</f>
        <v>N/A</v>
      </c>
      <c r="N83" s="67">
        <v>2</v>
      </c>
      <c r="O83" s="56">
        <v>3</v>
      </c>
      <c r="P83" s="56">
        <v>25</v>
      </c>
      <c r="Q83" s="56">
        <f t="shared" si="11"/>
        <v>6</v>
      </c>
      <c r="R83" s="56">
        <f t="shared" si="12"/>
        <v>150</v>
      </c>
      <c r="S83" s="90" t="str">
        <f t="shared" si="13"/>
        <v>M-6</v>
      </c>
      <c r="T83" s="57" t="str">
        <f t="shared" si="10"/>
        <v>II</v>
      </c>
      <c r="U83" s="57" t="str">
        <f t="shared" si="14"/>
        <v>No Aceptable o Aceptable Con Control Especifico</v>
      </c>
      <c r="V83" s="128"/>
      <c r="W83" s="68" t="str">
        <f>VLOOKUP(H83,PELIGROS!A$2:G$445,6,0)</f>
        <v>Caídas de distinto nivel</v>
      </c>
      <c r="X83" s="58"/>
      <c r="Y83" s="58"/>
      <c r="Z83" s="58"/>
      <c r="AA83" s="59"/>
      <c r="AB83" s="59" t="str">
        <f>VLOOKUP(H83,PELIGROS!A$2:G$445,7,0)</f>
        <v>Pautas Básicas en orden y aseo en el lugar de trabajo, actos y condiciones inseguras</v>
      </c>
      <c r="AC83" s="58" t="s">
        <v>1215</v>
      </c>
      <c r="AD83" s="148"/>
    </row>
    <row r="84" spans="1:30" ht="48" customHeight="1" thickBot="1">
      <c r="A84" s="146"/>
      <c r="B84" s="146"/>
      <c r="C84" s="126" t="e">
        <f>VLOOKUP(E84,FUNCIONES!A$2:C$82,2,0)</f>
        <v>#N/A</v>
      </c>
      <c r="D84" s="126" t="e">
        <f>VLOOKUP(E84,FUNCIONES!A$2:C$82,3,0)</f>
        <v>#N/A</v>
      </c>
      <c r="E84" s="126"/>
      <c r="F84" s="126"/>
      <c r="G84" s="74" t="str">
        <f>VLOOKUP(H84,PELIGROS!A$1:G$445,2,0)</f>
        <v>SISMOS, INCENDIOS, INUNDACIONES, TERREMOTOS, VENDAVALES, DERRUMBE</v>
      </c>
      <c r="H84" s="74" t="s">
        <v>61</v>
      </c>
      <c r="I84" s="74" t="s">
        <v>1220</v>
      </c>
      <c r="J84" s="74" t="str">
        <f>VLOOKUP(H84,PELIGROS!A$2:G$445,3,0)</f>
        <v>SISMOS, INCENDIOS, INUNDACIONES, TERREMOTOS, VENDAVALES</v>
      </c>
      <c r="K84" s="71"/>
      <c r="L84" s="74" t="str">
        <f>VLOOKUP(H84,PELIGROS!A$2:G$445,4,0)</f>
        <v>Inspecciones planeadas e inspecciones no planeadas, procedimientos de programas de seguridad y salud en el trabajo</v>
      </c>
      <c r="M84" s="74" t="str">
        <f>VLOOKUP(H84,PELIGROS!A$2:G$445,5,0)</f>
        <v>BRIGADAS DE EMERGENCIAS</v>
      </c>
      <c r="N84" s="71">
        <v>2</v>
      </c>
      <c r="O84" s="69">
        <v>1</v>
      </c>
      <c r="P84" s="69">
        <v>100</v>
      </c>
      <c r="Q84" s="69">
        <f t="shared" si="11"/>
        <v>2</v>
      </c>
      <c r="R84" s="69">
        <f t="shared" si="12"/>
        <v>200</v>
      </c>
      <c r="S84" s="91" t="str">
        <f t="shared" si="13"/>
        <v>B-2</v>
      </c>
      <c r="T84" s="70" t="str">
        <f t="shared" si="10"/>
        <v>II</v>
      </c>
      <c r="U84" s="70" t="str">
        <f t="shared" si="14"/>
        <v>No Aceptable o Aceptable Con Control Especifico</v>
      </c>
      <c r="V84" s="129"/>
      <c r="W84" s="74" t="str">
        <f>VLOOKUP(H84,PELIGROS!A$2:G$445,6,0)</f>
        <v>MUERTE</v>
      </c>
      <c r="X84" s="72"/>
      <c r="Y84" s="72"/>
      <c r="Z84" s="72"/>
      <c r="AA84" s="73"/>
      <c r="AB84" s="73" t="str">
        <f>VLOOKUP(H84,PELIGROS!A$2:G$445,7,0)</f>
        <v>ENTRENAMIENTO DE LA BRIGADA; DIVULGACIÓN DE PLAN DE EMERGENCIA</v>
      </c>
      <c r="AC84" s="72" t="s">
        <v>1202</v>
      </c>
      <c r="AD84" s="149"/>
    </row>
    <row r="85" spans="1:30" ht="15" hidden="1">
      <c r="A85" s="14"/>
      <c r="B85" s="14"/>
      <c r="C85" s="22" t="e">
        <f>VLOOKUP(E85,FUNCIONES!A$2:C$82,2,0)</f>
        <v>#N/A</v>
      </c>
      <c r="D85" s="23" t="e">
        <f>VLOOKUP(E85,FUNCIONES!A$2:C$82,3,0)</f>
        <v>#N/A</v>
      </c>
      <c r="E85" s="24"/>
      <c r="F85" s="24"/>
      <c r="G85" s="25" t="e">
        <f>VLOOKUP(H85,PELIGROS!A$1:G$445,2,0)</f>
        <v>#N/A</v>
      </c>
      <c r="H85" s="26"/>
      <c r="I85" s="26"/>
      <c r="J85" s="25" t="e">
        <f>VLOOKUP(H85,PELIGROS!A$2:G$445,3,0)</f>
        <v>#N/A</v>
      </c>
      <c r="K85" s="27"/>
      <c r="L85" s="25" t="e">
        <f>VLOOKUP(H85,PELIGROS!A$2:G$445,4,0)</f>
        <v>#N/A</v>
      </c>
      <c r="M85" s="25" t="e">
        <f>VLOOKUP(H85,PELIGROS!A$2:G$445,5,0)</f>
        <v>#N/A</v>
      </c>
      <c r="N85" s="27"/>
      <c r="O85" s="28"/>
      <c r="P85" s="28"/>
      <c r="Q85" s="28">
        <f t="shared" ref="Q85" si="15">N85*O85</f>
        <v>0</v>
      </c>
      <c r="R85" s="28">
        <f t="shared" ref="R85" si="16">P85*Q85</f>
        <v>0</v>
      </c>
      <c r="S85" s="26">
        <f t="shared" ref="S85" si="17">IF(Q85=40,"MA-40",IF(Q85=30,"MA-30",IF(Q85=20,"A-20",IF(Q85=10,"A-10",IF(Q85=24,"MA-24",IF(Q85=18,"A-18",IF(Q85=12,"A-12",IF(Q85=6,"M-6",IF(Q85=8,"M-8",IF(Q85=6,"M-6",IF(Q85=4,"B-4",IF(Q85=2,"B-2",))))))))))))</f>
        <v>0</v>
      </c>
      <c r="T85" s="60" t="str">
        <f t="shared" ref="T85" si="18">IF(R85&lt;=20,"IV",IF(R85&lt;=120,"III",IF(R85&lt;=500,"II",IF(R85&lt;=4000,"I"))))</f>
        <v>IV</v>
      </c>
      <c r="U85" s="61" t="str">
        <f t="shared" ref="U85" si="19">IF(T85=0,"",IF(T85="IV","Aceptable",IF(T85="III","Mejorable",IF(T85="II","No Aceptable o Aceptable Con Control Especifico",IF(T85="I","No Aceptable","")))))</f>
        <v>Aceptable</v>
      </c>
      <c r="V85" s="27"/>
      <c r="W85" s="25" t="e">
        <f>VLOOKUP(H85,PELIGROS!A$2:G$445,6,0)</f>
        <v>#N/A</v>
      </c>
      <c r="X85" s="29"/>
      <c r="Y85" s="29"/>
      <c r="Z85" s="29"/>
      <c r="AA85" s="22"/>
      <c r="AB85" s="22" t="e">
        <f>VLOOKUP(H85,PELIGROS!A$2:G$445,7,0)</f>
        <v>#N/A</v>
      </c>
      <c r="AC85" s="29"/>
      <c r="AD85" s="25"/>
    </row>
    <row r="87" spans="1:30" ht="13.5" thickBot="1"/>
    <row r="88" spans="1:30" ht="15.75" customHeight="1" thickBot="1">
      <c r="A88" s="165" t="s">
        <v>1192</v>
      </c>
      <c r="B88" s="165"/>
      <c r="C88" s="165"/>
      <c r="D88" s="165"/>
      <c r="E88" s="165"/>
      <c r="F88" s="165"/>
      <c r="G88" s="165"/>
    </row>
    <row r="89" spans="1:30" ht="15.75" customHeight="1" thickBot="1">
      <c r="A89" s="163" t="s">
        <v>1193</v>
      </c>
      <c r="B89" s="163"/>
      <c r="C89" s="163"/>
      <c r="D89" s="166" t="s">
        <v>1194</v>
      </c>
      <c r="E89" s="166"/>
      <c r="F89" s="166"/>
      <c r="G89" s="166"/>
    </row>
    <row r="90" spans="1:30" ht="15.75" customHeight="1">
      <c r="A90" s="178" t="s">
        <v>1277</v>
      </c>
      <c r="B90" s="179"/>
      <c r="C90" s="180"/>
      <c r="D90" s="167" t="s">
        <v>1225</v>
      </c>
      <c r="E90" s="167"/>
      <c r="F90" s="167"/>
      <c r="G90" s="167"/>
    </row>
    <row r="91" spans="1:30" ht="15" customHeight="1">
      <c r="A91" s="168" t="s">
        <v>1278</v>
      </c>
      <c r="B91" s="169"/>
      <c r="C91" s="170"/>
      <c r="D91" s="167" t="s">
        <v>1229</v>
      </c>
      <c r="E91" s="167"/>
      <c r="F91" s="167"/>
      <c r="G91" s="167"/>
    </row>
    <row r="92" spans="1:30" ht="15" customHeight="1">
      <c r="A92" s="168" t="s">
        <v>1226</v>
      </c>
      <c r="B92" s="169"/>
      <c r="C92" s="170"/>
      <c r="D92" s="164" t="s">
        <v>1236</v>
      </c>
      <c r="E92" s="164"/>
      <c r="F92" s="164"/>
      <c r="G92" s="164"/>
    </row>
    <row r="93" spans="1:30" ht="15" customHeight="1">
      <c r="A93" s="168" t="s">
        <v>1227</v>
      </c>
      <c r="B93" s="169"/>
      <c r="C93" s="170"/>
      <c r="D93" s="167" t="s">
        <v>1228</v>
      </c>
      <c r="E93" s="167"/>
      <c r="F93" s="167"/>
      <c r="G93" s="167"/>
    </row>
    <row r="94" spans="1:30" ht="15" customHeight="1">
      <c r="A94" s="168"/>
      <c r="B94" s="169"/>
      <c r="C94" s="170"/>
      <c r="D94" s="168"/>
      <c r="E94" s="169"/>
      <c r="F94" s="169"/>
      <c r="G94" s="170"/>
    </row>
    <row r="95" spans="1:30" ht="15" customHeight="1">
      <c r="A95" s="168"/>
      <c r="B95" s="169"/>
      <c r="C95" s="170"/>
      <c r="D95" s="159"/>
      <c r="E95" s="159"/>
      <c r="F95" s="159"/>
      <c r="G95" s="159"/>
    </row>
    <row r="96" spans="1:30" ht="15" customHeight="1">
      <c r="A96" s="168"/>
      <c r="B96" s="169"/>
      <c r="C96" s="170"/>
      <c r="D96" s="159"/>
      <c r="E96" s="159"/>
      <c r="F96" s="159"/>
      <c r="G96" s="159"/>
    </row>
    <row r="97" spans="1:7" ht="15.75" customHeight="1" thickBot="1">
      <c r="A97" s="171"/>
      <c r="B97" s="172"/>
      <c r="C97" s="173"/>
      <c r="D97" s="161"/>
      <c r="E97" s="161"/>
      <c r="F97" s="161"/>
      <c r="G97" s="161"/>
    </row>
  </sheetData>
  <autoFilter ref="A10:AD85">
    <filterColumn colId="7" showButton="0"/>
  </autoFilter>
  <mergeCells count="88">
    <mergeCell ref="A90:C90"/>
    <mergeCell ref="V77:V84"/>
    <mergeCell ref="AC77:AC78"/>
    <mergeCell ref="AD77:AD84"/>
    <mergeCell ref="AC79:AC80"/>
    <mergeCell ref="V24:V35"/>
    <mergeCell ref="AC24:AC25"/>
    <mergeCell ref="AD24:AD35"/>
    <mergeCell ref="AC36:AC37"/>
    <mergeCell ref="AC59:AC60"/>
    <mergeCell ref="V46:V54"/>
    <mergeCell ref="AC46:AC47"/>
    <mergeCell ref="AD46:AD54"/>
    <mergeCell ref="AC49:AC50"/>
    <mergeCell ref="D97:G97"/>
    <mergeCell ref="D93:G93"/>
    <mergeCell ref="D94:G94"/>
    <mergeCell ref="D95:G95"/>
    <mergeCell ref="D96:G96"/>
    <mergeCell ref="A95:C95"/>
    <mergeCell ref="A96:C96"/>
    <mergeCell ref="A97:C97"/>
    <mergeCell ref="A91:C91"/>
    <mergeCell ref="A92:C92"/>
    <mergeCell ref="A93:C93"/>
    <mergeCell ref="A94:C94"/>
    <mergeCell ref="A8:A10"/>
    <mergeCell ref="B8:B10"/>
    <mergeCell ref="D92:G92"/>
    <mergeCell ref="A88:G88"/>
    <mergeCell ref="D89:G89"/>
    <mergeCell ref="D90:G90"/>
    <mergeCell ref="D91:G91"/>
    <mergeCell ref="C11:C23"/>
    <mergeCell ref="D11:D23"/>
    <mergeCell ref="E11:E23"/>
    <mergeCell ref="F11:F23"/>
    <mergeCell ref="F24:F35"/>
    <mergeCell ref="F77:F84"/>
    <mergeCell ref="A11:A84"/>
    <mergeCell ref="B11:B84"/>
    <mergeCell ref="F46:F54"/>
    <mergeCell ref="X8:AD9"/>
    <mergeCell ref="N8:T9"/>
    <mergeCell ref="E5:G5"/>
    <mergeCell ref="C8:F9"/>
    <mergeCell ref="J8:J10"/>
    <mergeCell ref="K8:M9"/>
    <mergeCell ref="U8:U9"/>
    <mergeCell ref="V8:W9"/>
    <mergeCell ref="G8:I9"/>
    <mergeCell ref="H10:I10"/>
    <mergeCell ref="V11:V23"/>
    <mergeCell ref="AC11:AC12"/>
    <mergeCell ref="AD11:AD23"/>
    <mergeCell ref="AC15:AC16"/>
    <mergeCell ref="F36:F45"/>
    <mergeCell ref="V36:V45"/>
    <mergeCell ref="AD36:AD45"/>
    <mergeCell ref="AC38:AC39"/>
    <mergeCell ref="F55:F67"/>
    <mergeCell ref="V55:V67"/>
    <mergeCell ref="AC55:AC56"/>
    <mergeCell ref="AD55:AD67"/>
    <mergeCell ref="F68:F76"/>
    <mergeCell ref="V68:V76"/>
    <mergeCell ref="AC68:AC69"/>
    <mergeCell ref="AD68:AD76"/>
    <mergeCell ref="AC71:AC72"/>
    <mergeCell ref="C24:C35"/>
    <mergeCell ref="D24:D35"/>
    <mergeCell ref="E24:E35"/>
    <mergeCell ref="C36:C45"/>
    <mergeCell ref="D36:D45"/>
    <mergeCell ref="E36:E45"/>
    <mergeCell ref="C46:C54"/>
    <mergeCell ref="D46:D54"/>
    <mergeCell ref="E46:E54"/>
    <mergeCell ref="C55:C67"/>
    <mergeCell ref="D55:D67"/>
    <mergeCell ref="E55:E67"/>
    <mergeCell ref="A89:C89"/>
    <mergeCell ref="C68:C76"/>
    <mergeCell ref="D68:D76"/>
    <mergeCell ref="E68:E76"/>
    <mergeCell ref="C77:C84"/>
    <mergeCell ref="D77:D84"/>
    <mergeCell ref="E77:E84"/>
  </mergeCells>
  <conditionalFormatting sqref="P85">
    <cfRule type="cellIs" priority="158" stopIfTrue="1" operator="equal">
      <formula>"10, 25, 50, 100"</formula>
    </cfRule>
  </conditionalFormatting>
  <conditionalFormatting sqref="U1:U10 U86:U1048576">
    <cfRule type="containsText" dxfId="51" priority="154" operator="containsText" text="No Aceptable o Aceptable con Control Especifico">
      <formula>NOT(ISERROR(SEARCH("No Aceptable o Aceptable con Control Especifico",U1)))</formula>
    </cfRule>
    <cfRule type="containsText" dxfId="50" priority="155" operator="containsText" text="No Aceptable">
      <formula>NOT(ISERROR(SEARCH("No Aceptable",U1)))</formula>
    </cfRule>
    <cfRule type="containsText" dxfId="49" priority="156" operator="containsText" text="No Aceptable o Aceptable con Control Especifico">
      <formula>NOT(ISERROR(SEARCH("No Aceptable o Aceptable con Control Especifico",U1)))</formula>
    </cfRule>
  </conditionalFormatting>
  <conditionalFormatting sqref="T1:T10 T86:T1048576">
    <cfRule type="cellIs" dxfId="48" priority="153" operator="equal">
      <formula>"II"</formula>
    </cfRule>
  </conditionalFormatting>
  <conditionalFormatting sqref="T85">
    <cfRule type="cellIs" dxfId="47" priority="145" stopIfTrue="1" operator="equal">
      <formula>"IV"</formula>
    </cfRule>
    <cfRule type="cellIs" dxfId="46" priority="146" stopIfTrue="1" operator="equal">
      <formula>"III"</formula>
    </cfRule>
    <cfRule type="cellIs" dxfId="45" priority="147" stopIfTrue="1" operator="equal">
      <formula>"II"</formula>
    </cfRule>
    <cfRule type="cellIs" dxfId="44" priority="148" stopIfTrue="1" operator="equal">
      <formula>"I"</formula>
    </cfRule>
  </conditionalFormatting>
  <conditionalFormatting sqref="U85">
    <cfRule type="cellIs" dxfId="43" priority="131" stopIfTrue="1" operator="equal">
      <formula>"No Aceptable"</formula>
    </cfRule>
    <cfRule type="cellIs" dxfId="42" priority="132" stopIfTrue="1" operator="equal">
      <formula>"Aceptable"</formula>
    </cfRule>
  </conditionalFormatting>
  <conditionalFormatting sqref="U85">
    <cfRule type="cellIs" dxfId="41" priority="129" stopIfTrue="1" operator="equal">
      <formula>"No Aceptable o Aceptable Con Control Especifico"</formula>
    </cfRule>
  </conditionalFormatting>
  <conditionalFormatting sqref="U85">
    <cfRule type="containsText" dxfId="40" priority="128" stopIfTrue="1" operator="containsText" text="Mejorable">
      <formula>NOT(ISERROR(SEARCH("Mejorable",U85)))</formula>
    </cfRule>
  </conditionalFormatting>
  <conditionalFormatting sqref="P11:P21 P49:P54 P34:P42 P23:P32 P45:P47">
    <cfRule type="cellIs" priority="53" stopIfTrue="1" operator="equal">
      <formula>"10, 25, 50, 100"</formula>
    </cfRule>
  </conditionalFormatting>
  <conditionalFormatting sqref="T11:T21 T49:T84 T34:T42 T23:T32 T45:T47">
    <cfRule type="cellIs" dxfId="39" priority="49" stopIfTrue="1" operator="equal">
      <formula>"IV"</formula>
    </cfRule>
    <cfRule type="cellIs" dxfId="38" priority="50" stopIfTrue="1" operator="equal">
      <formula>"III"</formula>
    </cfRule>
    <cfRule type="cellIs" dxfId="37" priority="51" stopIfTrue="1" operator="equal">
      <formula>"II"</formula>
    </cfRule>
    <cfRule type="cellIs" dxfId="36" priority="52" stopIfTrue="1" operator="equal">
      <formula>"I"</formula>
    </cfRule>
  </conditionalFormatting>
  <conditionalFormatting sqref="U11:U21 U49:U84 U34:U42 U23:U32 U45:U47">
    <cfRule type="cellIs" dxfId="35" priority="47" stopIfTrue="1" operator="equal">
      <formula>"No Aceptable"</formula>
    </cfRule>
    <cfRule type="cellIs" dxfId="34" priority="48" stopIfTrue="1" operator="equal">
      <formula>"Aceptable"</formula>
    </cfRule>
  </conditionalFormatting>
  <conditionalFormatting sqref="U11:U21 U49:U84 U34:U42 U23:U32 U45:U47">
    <cfRule type="cellIs" dxfId="33" priority="46" stopIfTrue="1" operator="equal">
      <formula>"No Aceptable o Aceptable Con Control Especifico"</formula>
    </cfRule>
  </conditionalFormatting>
  <conditionalFormatting sqref="U11:U21 U49:U84 U34:U42 U23:U32 U45:U47">
    <cfRule type="containsText" dxfId="32" priority="45" stopIfTrue="1" operator="containsText" text="Mejorable">
      <formula>NOT(ISERROR(SEARCH("Mejorable",U11)))</formula>
    </cfRule>
  </conditionalFormatting>
  <conditionalFormatting sqref="P48">
    <cfRule type="cellIs" priority="44" stopIfTrue="1" operator="equal">
      <formula>"10, 25, 50, 100"</formula>
    </cfRule>
  </conditionalFormatting>
  <conditionalFormatting sqref="T48">
    <cfRule type="cellIs" dxfId="31" priority="40" stopIfTrue="1" operator="equal">
      <formula>"IV"</formula>
    </cfRule>
    <cfRule type="cellIs" dxfId="30" priority="41" stopIfTrue="1" operator="equal">
      <formula>"III"</formula>
    </cfRule>
    <cfRule type="cellIs" dxfId="29" priority="42" stopIfTrue="1" operator="equal">
      <formula>"II"</formula>
    </cfRule>
    <cfRule type="cellIs" dxfId="28" priority="43" stopIfTrue="1" operator="equal">
      <formula>"I"</formula>
    </cfRule>
  </conditionalFormatting>
  <conditionalFormatting sqref="U48">
    <cfRule type="cellIs" dxfId="27" priority="38" stopIfTrue="1" operator="equal">
      <formula>"No Aceptable"</formula>
    </cfRule>
    <cfRule type="cellIs" dxfId="26" priority="39" stopIfTrue="1" operator="equal">
      <formula>"Aceptable"</formula>
    </cfRule>
  </conditionalFormatting>
  <conditionalFormatting sqref="U48">
    <cfRule type="cellIs" dxfId="25" priority="37" stopIfTrue="1" operator="equal">
      <formula>"No Aceptable o Aceptable Con Control Especifico"</formula>
    </cfRule>
  </conditionalFormatting>
  <conditionalFormatting sqref="U48">
    <cfRule type="containsText" dxfId="24" priority="36" stopIfTrue="1" operator="containsText" text="Mejorable">
      <formula>NOT(ISERROR(SEARCH("Mejorable",U48)))</formula>
    </cfRule>
  </conditionalFormatting>
  <conditionalFormatting sqref="P55:P67">
    <cfRule type="cellIs" priority="35" stopIfTrue="1" operator="equal">
      <formula>"10, 25, 50, 100"</formula>
    </cfRule>
  </conditionalFormatting>
  <conditionalFormatting sqref="P68:P69 P71:P76">
    <cfRule type="cellIs" priority="34" stopIfTrue="1" operator="equal">
      <formula>"10, 25, 50, 100"</formula>
    </cfRule>
  </conditionalFormatting>
  <conditionalFormatting sqref="P70">
    <cfRule type="cellIs" priority="33" stopIfTrue="1" operator="equal">
      <formula>"10, 25, 50, 100"</formula>
    </cfRule>
  </conditionalFormatting>
  <conditionalFormatting sqref="P77:P84">
    <cfRule type="cellIs" priority="32" stopIfTrue="1" operator="equal">
      <formula>"10, 25, 50, 100"</formula>
    </cfRule>
  </conditionalFormatting>
  <conditionalFormatting sqref="U43:U44">
    <cfRule type="containsText" dxfId="23" priority="5" stopIfTrue="1" operator="containsText" text="Mejorable">
      <formula>NOT(ISERROR(SEARCH("Mejorable",U43)))</formula>
    </cfRule>
  </conditionalFormatting>
  <conditionalFormatting sqref="U33">
    <cfRule type="cellIs" dxfId="22" priority="24" stopIfTrue="1" operator="equal">
      <formula>"No Aceptable o Aceptable Con Control Especifico"</formula>
    </cfRule>
  </conditionalFormatting>
  <conditionalFormatting sqref="U33">
    <cfRule type="containsText" dxfId="21" priority="23" stopIfTrue="1" operator="containsText" text="Mejorable">
      <formula>NOT(ISERROR(SEARCH("Mejorable",U33)))</formula>
    </cfRule>
  </conditionalFormatting>
  <conditionalFormatting sqref="P33">
    <cfRule type="cellIs" priority="31" stopIfTrue="1" operator="equal">
      <formula>"10, 25, 50, 100"</formula>
    </cfRule>
  </conditionalFormatting>
  <conditionalFormatting sqref="T33">
    <cfRule type="cellIs" dxfId="20" priority="27" stopIfTrue="1" operator="equal">
      <formula>"IV"</formula>
    </cfRule>
    <cfRule type="cellIs" dxfId="19" priority="28" stopIfTrue="1" operator="equal">
      <formula>"III"</formula>
    </cfRule>
    <cfRule type="cellIs" dxfId="18" priority="29" stopIfTrue="1" operator="equal">
      <formula>"II"</formula>
    </cfRule>
    <cfRule type="cellIs" dxfId="17" priority="30" stopIfTrue="1" operator="equal">
      <formula>"I"</formula>
    </cfRule>
  </conditionalFormatting>
  <conditionalFormatting sqref="U33">
    <cfRule type="cellIs" dxfId="16" priority="25" stopIfTrue="1" operator="equal">
      <formula>"No Aceptable"</formula>
    </cfRule>
    <cfRule type="cellIs" dxfId="15" priority="26" stopIfTrue="1" operator="equal">
      <formula>"Aceptable"</formula>
    </cfRule>
  </conditionalFormatting>
  <conditionalFormatting sqref="U22">
    <cfRule type="cellIs" dxfId="14" priority="15" stopIfTrue="1" operator="equal">
      <formula>"No Aceptable o Aceptable Con Control Especifico"</formula>
    </cfRule>
  </conditionalFormatting>
  <conditionalFormatting sqref="U22">
    <cfRule type="containsText" dxfId="13" priority="14" stopIfTrue="1" operator="containsText" text="Mejorable">
      <formula>NOT(ISERROR(SEARCH("Mejorable",U22)))</formula>
    </cfRule>
  </conditionalFormatting>
  <conditionalFormatting sqref="P22">
    <cfRule type="cellIs" priority="22" stopIfTrue="1" operator="equal">
      <formula>"10, 25, 50, 100"</formula>
    </cfRule>
  </conditionalFormatting>
  <conditionalFormatting sqref="T22">
    <cfRule type="cellIs" dxfId="12" priority="18" stopIfTrue="1" operator="equal">
      <formula>"IV"</formula>
    </cfRule>
    <cfRule type="cellIs" dxfId="11" priority="19" stopIfTrue="1" operator="equal">
      <formula>"III"</formula>
    </cfRule>
    <cfRule type="cellIs" dxfId="10" priority="20" stopIfTrue="1" operator="equal">
      <formula>"II"</formula>
    </cfRule>
    <cfRule type="cellIs" dxfId="9" priority="21" stopIfTrue="1" operator="equal">
      <formula>"I"</formula>
    </cfRule>
  </conditionalFormatting>
  <conditionalFormatting sqref="U22">
    <cfRule type="cellIs" dxfId="8" priority="16" stopIfTrue="1" operator="equal">
      <formula>"No Aceptable"</formula>
    </cfRule>
    <cfRule type="cellIs" dxfId="7" priority="17" stopIfTrue="1" operator="equal">
      <formula>"Aceptable"</formula>
    </cfRule>
  </conditionalFormatting>
  <conditionalFormatting sqref="U43:U44">
    <cfRule type="cellIs" dxfId="6" priority="6" stopIfTrue="1" operator="equal">
      <formula>"No Aceptable o Aceptable Con Control Especifico"</formula>
    </cfRule>
  </conditionalFormatting>
  <conditionalFormatting sqref="P43:P44">
    <cfRule type="cellIs" priority="13" stopIfTrue="1" operator="equal">
      <formula>"10, 25, 50, 100"</formula>
    </cfRule>
  </conditionalFormatting>
  <conditionalFormatting sqref="T43:T44">
    <cfRule type="cellIs" dxfId="5" priority="9" stopIfTrue="1" operator="equal">
      <formula>"IV"</formula>
    </cfRule>
    <cfRule type="cellIs" dxfId="4" priority="10" stopIfTrue="1" operator="equal">
      <formula>"III"</formula>
    </cfRule>
    <cfRule type="cellIs" dxfId="3" priority="11" stopIfTrue="1" operator="equal">
      <formula>"II"</formula>
    </cfRule>
    <cfRule type="cellIs" dxfId="2" priority="12" stopIfTrue="1" operator="equal">
      <formula>"I"</formula>
    </cfRule>
  </conditionalFormatting>
  <conditionalFormatting sqref="U43:U44">
    <cfRule type="cellIs" dxfId="1" priority="7" stopIfTrue="1" operator="equal">
      <formula>"No Aceptable"</formula>
    </cfRule>
    <cfRule type="cellIs" dxfId="0" priority="8" stopIfTrue="1" operator="equal">
      <formula>"Aceptable"</formula>
    </cfRule>
  </conditionalFormatting>
  <dataValidations count="2">
    <dataValidation type="whole" allowBlank="1" showInputMessage="1" showErrorMessage="1" prompt="1 Esporadica (EE)_x000a_2 Ocasional (EO)_x000a_3 Frecuente (EF)_x000a_4 continua (EC)" sqref="O11:O85">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85">
      <formula1>10</formula1>
      <formula2>100</formula2>
    </dataValidation>
  </dataValidations>
  <pageMargins left="0.7" right="0.7" top="0.75" bottom="0.75" header="0.3" footer="0.3"/>
  <pageSetup orientation="portrait" r:id="rId1"/>
  <ignoredErrors>
    <ignoredError sqref="G85 J85 C85 W85 L85:M85" evalError="1"/>
    <ignoredError sqref="D85" evalError="1" unlockedFormula="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PELIGROS!$A$2:$A$445</xm:f>
          </x14:formula1>
          <xm:sqref>I85 H23:H32 H11:H21 H34:H42 H45:H85</xm:sqref>
        </x14:dataValidation>
        <x14:dataValidation type="list" allowBlank="1" showInputMessage="1" showErrorMessage="1">
          <x14:formula1>
            <xm:f>FUNCIONES!$A$2:$A$82</xm:f>
          </x14:formula1>
          <xm:sqref>E23:E32 E11:E21 E34:E42 E45:E85</xm:sqref>
        </x14:dataValidation>
        <x14:dataValidation type="list" allowBlank="1" showInputMessage="1" showErrorMessage="1">
          <x14:formula1>
            <xm:f>[2]PELIGROS!#REF!</xm:f>
          </x14:formula1>
          <xm:sqref>H33 H22 H43:H44</xm:sqref>
        </x14:dataValidation>
        <x14:dataValidation type="list" allowBlank="1" showInputMessage="1" showErrorMessage="1">
          <x14:formula1>
            <xm:f>[2]FUNCIONES!#REF!</xm:f>
          </x14:formula1>
          <xm:sqref>E33 E22 E43:E44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0"/>
  <sheetViews>
    <sheetView showGridLines="0" zoomScale="80" zoomScaleNormal="80" workbookViewId="0"/>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46" t="s">
        <v>1276</v>
      </c>
      <c r="D2" s="47"/>
      <c r="E2" s="47"/>
      <c r="F2" s="47"/>
      <c r="G2" s="48"/>
      <c r="K2" s="9"/>
      <c r="L2" s="9"/>
      <c r="M2" s="9"/>
      <c r="V2" s="9"/>
      <c r="AB2" s="10"/>
      <c r="AC2" s="6"/>
      <c r="AD2" s="6"/>
    </row>
    <row r="3" spans="1:30" s="8" customFormat="1" ht="15" customHeight="1">
      <c r="A3" s="5"/>
      <c r="B3" s="6"/>
      <c r="C3" s="49" t="s">
        <v>1223</v>
      </c>
      <c r="D3" s="50"/>
      <c r="E3" s="50"/>
      <c r="F3" s="50"/>
      <c r="G3" s="51"/>
      <c r="K3" s="9"/>
      <c r="L3" s="9"/>
      <c r="M3" s="9"/>
      <c r="V3" s="9"/>
      <c r="AB3" s="10"/>
      <c r="AC3" s="6"/>
      <c r="AD3" s="6"/>
    </row>
    <row r="4" spans="1:30" s="8" customFormat="1" ht="15" customHeight="1" thickBot="1">
      <c r="A4" s="5"/>
      <c r="B4" s="6"/>
      <c r="C4" s="52" t="s">
        <v>1237</v>
      </c>
      <c r="D4" s="53"/>
      <c r="E4" s="53"/>
      <c r="F4" s="53"/>
      <c r="G4" s="54"/>
      <c r="K4" s="9"/>
      <c r="L4" s="9"/>
      <c r="M4" s="9"/>
      <c r="V4" s="9"/>
      <c r="AB4" s="10"/>
      <c r="AC4" s="6"/>
      <c r="AD4" s="6"/>
    </row>
    <row r="5" spans="1:30" s="8" customFormat="1" ht="11.25" customHeight="1">
      <c r="A5" s="5"/>
      <c r="B5" s="6"/>
      <c r="C5" s="11" t="s">
        <v>1195</v>
      </c>
      <c r="E5" s="131"/>
      <c r="F5" s="131"/>
      <c r="G5" s="131"/>
      <c r="H5" s="7"/>
      <c r="I5" s="7"/>
      <c r="K5" s="9"/>
      <c r="L5" s="9"/>
      <c r="M5" s="9"/>
      <c r="V5" s="9"/>
      <c r="AB5" s="10"/>
      <c r="AC5" s="6"/>
      <c r="AD5" s="6"/>
    </row>
    <row r="6" spans="1:30" s="8" customFormat="1" ht="11.25" customHeight="1">
      <c r="A6" s="5"/>
      <c r="B6" s="6"/>
      <c r="C6" s="11"/>
      <c r="E6" s="84"/>
      <c r="F6" s="84"/>
      <c r="G6" s="84"/>
      <c r="H6" s="7"/>
      <c r="I6" s="7"/>
      <c r="K6" s="9"/>
      <c r="L6" s="9"/>
      <c r="M6" s="9"/>
      <c r="V6" s="9"/>
      <c r="AB6" s="10"/>
      <c r="AC6" s="6"/>
      <c r="AD6" s="6"/>
    </row>
    <row r="7" spans="1:30" s="8" customFormat="1" ht="11.25" customHeight="1" thickBot="1">
      <c r="A7" s="5"/>
      <c r="B7" s="6"/>
      <c r="C7" s="11"/>
      <c r="E7" s="84"/>
      <c r="F7" s="84"/>
      <c r="G7" s="84"/>
      <c r="H7" s="7"/>
      <c r="I7" s="7"/>
      <c r="K7" s="9"/>
      <c r="L7" s="9"/>
      <c r="M7" s="9"/>
      <c r="V7" s="9"/>
      <c r="AB7" s="10"/>
      <c r="AC7" s="6"/>
      <c r="AD7" s="6"/>
    </row>
    <row r="8" spans="1:30" ht="17.25" customHeight="1" thickBot="1">
      <c r="A8" s="132" t="s">
        <v>11</v>
      </c>
      <c r="B8" s="135" t="s">
        <v>12</v>
      </c>
      <c r="C8" s="138" t="s">
        <v>0</v>
      </c>
      <c r="D8" s="138"/>
      <c r="E8" s="138"/>
      <c r="F8" s="138"/>
      <c r="G8" s="139" t="s">
        <v>1</v>
      </c>
      <c r="H8" s="140"/>
      <c r="I8" s="141"/>
      <c r="J8" s="145" t="s">
        <v>2</v>
      </c>
      <c r="K8" s="153" t="s">
        <v>3</v>
      </c>
      <c r="L8" s="153"/>
      <c r="M8" s="153"/>
      <c r="N8" s="153" t="s">
        <v>4</v>
      </c>
      <c r="O8" s="153"/>
      <c r="P8" s="153"/>
      <c r="Q8" s="153"/>
      <c r="R8" s="153"/>
      <c r="S8" s="153"/>
      <c r="T8" s="153"/>
      <c r="U8" s="153" t="s">
        <v>5</v>
      </c>
      <c r="V8" s="153" t="s">
        <v>6</v>
      </c>
      <c r="W8" s="154"/>
      <c r="X8" s="155" t="s">
        <v>7</v>
      </c>
      <c r="Y8" s="155"/>
      <c r="Z8" s="155"/>
      <c r="AA8" s="155"/>
      <c r="AB8" s="155"/>
      <c r="AC8" s="155"/>
      <c r="AD8" s="155"/>
    </row>
    <row r="9" spans="1:30" ht="15.75" customHeight="1" thickBot="1">
      <c r="A9" s="133"/>
      <c r="B9" s="136"/>
      <c r="C9" s="138"/>
      <c r="D9" s="138"/>
      <c r="E9" s="138"/>
      <c r="F9" s="138"/>
      <c r="G9" s="142"/>
      <c r="H9" s="143"/>
      <c r="I9" s="144"/>
      <c r="J9" s="145"/>
      <c r="K9" s="153"/>
      <c r="L9" s="153"/>
      <c r="M9" s="153"/>
      <c r="N9" s="153"/>
      <c r="O9" s="153"/>
      <c r="P9" s="153"/>
      <c r="Q9" s="153"/>
      <c r="R9" s="153"/>
      <c r="S9" s="153"/>
      <c r="T9" s="153"/>
      <c r="U9" s="154"/>
      <c r="V9" s="154"/>
      <c r="W9" s="154"/>
      <c r="X9" s="155"/>
      <c r="Y9" s="155"/>
      <c r="Z9" s="155"/>
      <c r="AA9" s="155"/>
      <c r="AB9" s="155"/>
      <c r="AC9" s="155"/>
      <c r="AD9" s="155"/>
    </row>
    <row r="10" spans="1:30" ht="39" thickBot="1">
      <c r="A10" s="134"/>
      <c r="B10" s="137"/>
      <c r="C10" s="85" t="s">
        <v>13</v>
      </c>
      <c r="D10" s="85" t="s">
        <v>14</v>
      </c>
      <c r="E10" s="85" t="s">
        <v>1076</v>
      </c>
      <c r="F10" s="85" t="s">
        <v>15</v>
      </c>
      <c r="G10" s="85" t="s">
        <v>16</v>
      </c>
      <c r="H10" s="116" t="s">
        <v>17</v>
      </c>
      <c r="I10" s="117"/>
      <c r="J10" s="145"/>
      <c r="K10" s="85" t="s">
        <v>18</v>
      </c>
      <c r="L10" s="85" t="s">
        <v>19</v>
      </c>
      <c r="M10" s="85" t="s">
        <v>20</v>
      </c>
      <c r="N10" s="85" t="s">
        <v>21</v>
      </c>
      <c r="O10" s="85" t="s">
        <v>22</v>
      </c>
      <c r="P10" s="85" t="s">
        <v>36</v>
      </c>
      <c r="Q10" s="85" t="s">
        <v>35</v>
      </c>
      <c r="R10" s="85" t="s">
        <v>23</v>
      </c>
      <c r="S10" s="85" t="s">
        <v>37</v>
      </c>
      <c r="T10" s="85" t="s">
        <v>24</v>
      </c>
      <c r="U10" s="85" t="s">
        <v>25</v>
      </c>
      <c r="V10" s="85" t="s">
        <v>38</v>
      </c>
      <c r="W10" s="85" t="s">
        <v>26</v>
      </c>
      <c r="X10" s="85" t="s">
        <v>8</v>
      </c>
      <c r="Y10" s="85" t="s">
        <v>9</v>
      </c>
      <c r="Z10" s="85" t="s">
        <v>10</v>
      </c>
      <c r="AA10" s="85" t="s">
        <v>30</v>
      </c>
      <c r="AB10" s="85" t="s">
        <v>1230</v>
      </c>
      <c r="AC10" s="85" t="s">
        <v>27</v>
      </c>
      <c r="AD10" s="85" t="s">
        <v>28</v>
      </c>
    </row>
    <row r="11" spans="1:30" ht="48" customHeight="1" thickBot="1">
      <c r="A11" s="146" t="s">
        <v>1238</v>
      </c>
      <c r="B11" s="146" t="s">
        <v>1204</v>
      </c>
      <c r="C11" s="124" t="str">
        <f>VLOOKUP(E11,FUNCIONES!A$2:C$82,2,0)</f>
        <v>Operar los equipos pesados de propiedad de la Empresa pare realizar el mantenimiento e inspeccian de tuberias y redes de acueducto y alcantarillado sanitario y pluvial.</v>
      </c>
      <c r="D11" s="124" t="str">
        <f>VLOOKUP(E11,FUNCIONES!A$2:C$82,3,0)</f>
        <v>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v>
      </c>
      <c r="E11" s="124" t="s">
        <v>1043</v>
      </c>
      <c r="F11" s="124" t="s">
        <v>1196</v>
      </c>
      <c r="G11" s="96" t="str">
        <f>VLOOKUP(H11,PELIGROS!A$1:G$445,2,0)</f>
        <v>Fluidos y Excrementos</v>
      </c>
      <c r="H11" s="89" t="s">
        <v>97</v>
      </c>
      <c r="I11" s="89" t="s">
        <v>1212</v>
      </c>
      <c r="J11" s="96" t="str">
        <f>VLOOKUP(H11,PELIGROS!A$2:G$445,3,0)</f>
        <v>Enfermedades Infectocontagiosas</v>
      </c>
      <c r="K11" s="100" t="s">
        <v>31</v>
      </c>
      <c r="L11" s="96" t="str">
        <f>VLOOKUP(H11,PELIGROS!A$2:G$445,4,0)</f>
        <v>N/A</v>
      </c>
      <c r="M11" s="96" t="str">
        <f>VLOOKUP(H11,PELIGROS!A$2:G$445,5,0)</f>
        <v>N/A</v>
      </c>
      <c r="N11" s="100">
        <v>2</v>
      </c>
      <c r="O11" s="62">
        <v>3</v>
      </c>
      <c r="P11" s="62">
        <v>25</v>
      </c>
      <c r="Q11" s="62">
        <f>N11*O11</f>
        <v>6</v>
      </c>
      <c r="R11" s="62">
        <f>P11*Q11</f>
        <v>150</v>
      </c>
      <c r="S11" s="89" t="str">
        <f>IF(Q11=40,"MA-40",IF(Q11=30,"MA-30",IF(Q11=20,"A-20",IF(Q11=10,"A-10",IF(Q11=24,"MA-24",IF(Q11=18,"A-18",IF(Q11=12,"A-12",IF(Q11=6,"M-6",IF(Q11=8,"M-8",IF(Q11=6,"M-6",IF(Q11=4,"B-4",IF(Q11=2,"B-2",))))))))))))</f>
        <v>M-6</v>
      </c>
      <c r="T11" s="55" t="str">
        <f t="shared" ref="T11:T75" si="0">IF(R11&lt;=20,"IV",IF(R11&lt;=120,"III",IF(R11&lt;=500,"II",IF(R11&lt;=4000,"I"))))</f>
        <v>II</v>
      </c>
      <c r="U11" s="55" t="str">
        <f>IF(T11=0,"",IF(T11="IV","Aceptable",IF(T11="III","Mejorable",IF(T11="II","No Aceptable o Aceptable Con Control Especifico",IF(T11="I","No Aceptable","")))))</f>
        <v>No Aceptable o Aceptable Con Control Especifico</v>
      </c>
      <c r="V11" s="127">
        <v>7</v>
      </c>
      <c r="W11" s="96" t="str">
        <f>VLOOKUP(H11,PELIGROS!A$2:G$445,6,0)</f>
        <v>Posibles enfermedades</v>
      </c>
      <c r="X11" s="64" t="s">
        <v>31</v>
      </c>
      <c r="Y11" s="64" t="s">
        <v>31</v>
      </c>
      <c r="Z11" s="64" t="s">
        <v>31</v>
      </c>
      <c r="AA11" s="65" t="s">
        <v>31</v>
      </c>
      <c r="AB11" s="65" t="str">
        <f>VLOOKUP(H11,PELIGROS!A$2:G$445,7,0)</f>
        <v xml:space="preserve">Riesgo Biológico, Autocuidado y/o Uso y manejo adecuado de E.P.P.
</v>
      </c>
      <c r="AC11" s="127" t="s">
        <v>1255</v>
      </c>
      <c r="AD11" s="147" t="s">
        <v>1197</v>
      </c>
    </row>
    <row r="12" spans="1:30" ht="48" customHeight="1" thickBot="1">
      <c r="A12" s="146"/>
      <c r="B12" s="146"/>
      <c r="C12" s="125" t="e">
        <f>VLOOKUP(E12,FUNCIONES!A$2:C$82,2,0)</f>
        <v>#N/A</v>
      </c>
      <c r="D12" s="125" t="e">
        <f>VLOOKUP(E12,FUNCIONES!A$2:C$82,3,0)</f>
        <v>#N/A</v>
      </c>
      <c r="E12" s="125"/>
      <c r="F12" s="125"/>
      <c r="G12" s="97" t="str">
        <f>VLOOKUP(H12,PELIGROS!A$1:G$445,2,0)</f>
        <v>Parásitos</v>
      </c>
      <c r="H12" s="90" t="s">
        <v>104</v>
      </c>
      <c r="I12" s="90" t="s">
        <v>1212</v>
      </c>
      <c r="J12" s="97" t="str">
        <f>VLOOKUP(H12,PELIGROS!A$2:G$445,3,0)</f>
        <v>Lesiones, infecciones parasitarias</v>
      </c>
      <c r="K12" s="99" t="s">
        <v>31</v>
      </c>
      <c r="L12" s="97" t="str">
        <f>VLOOKUP(H12,PELIGROS!A$2:G$445,4,0)</f>
        <v>N/A</v>
      </c>
      <c r="M12" s="97" t="str">
        <f>VLOOKUP(H12,PELIGROS!A$2:G$445,5,0)</f>
        <v>N/A</v>
      </c>
      <c r="N12" s="99">
        <v>2</v>
      </c>
      <c r="O12" s="56">
        <v>3</v>
      </c>
      <c r="P12" s="56">
        <v>25</v>
      </c>
      <c r="Q12" s="56">
        <f t="shared" ref="Q12:Q75" si="1">N12*O12</f>
        <v>6</v>
      </c>
      <c r="R12" s="56">
        <f t="shared" ref="R12:R75" si="2">P12*Q12</f>
        <v>150</v>
      </c>
      <c r="S12" s="90" t="str">
        <f t="shared" ref="S12:S75" si="3">IF(Q12=40,"MA-40",IF(Q12=30,"MA-30",IF(Q12=20,"A-20",IF(Q12=10,"A-10",IF(Q12=24,"MA-24",IF(Q12=18,"A-18",IF(Q12=12,"A-12",IF(Q12=6,"M-6",IF(Q12=8,"M-8",IF(Q12=6,"M-6",IF(Q12=4,"B-4",IF(Q12=2,"B-2",))))))))))))</f>
        <v>M-6</v>
      </c>
      <c r="T12" s="57" t="str">
        <f t="shared" si="0"/>
        <v>II</v>
      </c>
      <c r="U12" s="57" t="str">
        <f t="shared" ref="U12:U75" si="4">IF(T12=0,"",IF(T12="IV","Aceptable",IF(T12="III","Mejorable",IF(T12="II","No Aceptable o Aceptable Con Control Especifico",IF(T12="I","No Aceptable","")))))</f>
        <v>No Aceptable o Aceptable Con Control Especifico</v>
      </c>
      <c r="V12" s="128"/>
      <c r="W12" s="97" t="str">
        <f>VLOOKUP(H12,PELIGROS!A$2:G$445,6,0)</f>
        <v>Enfermedades Parasitarias</v>
      </c>
      <c r="X12" s="58" t="s">
        <v>31</v>
      </c>
      <c r="Y12" s="58" t="s">
        <v>31</v>
      </c>
      <c r="Z12" s="58" t="s">
        <v>31</v>
      </c>
      <c r="AA12" s="59" t="s">
        <v>31</v>
      </c>
      <c r="AB12" s="59" t="str">
        <f>VLOOKUP(H12,PELIGROS!A$2:G$445,7,0)</f>
        <v xml:space="preserve">Riesgo Biológico, Autocuidado y/o Uso y manejo adecuado de E.P.P.
</v>
      </c>
      <c r="AC12" s="128"/>
      <c r="AD12" s="148"/>
    </row>
    <row r="13" spans="1:30" ht="48" customHeight="1" thickBot="1">
      <c r="A13" s="146"/>
      <c r="B13" s="146"/>
      <c r="C13" s="125" t="e">
        <f>VLOOKUP(E13,FUNCIONES!A$2:C$82,2,0)</f>
        <v>#N/A</v>
      </c>
      <c r="D13" s="125" t="e">
        <f>VLOOKUP(E13,FUNCIONES!A$2:C$82,3,0)</f>
        <v>#N/A</v>
      </c>
      <c r="E13" s="125"/>
      <c r="F13" s="125"/>
      <c r="G13" s="97" t="str">
        <f>VLOOKUP(H13,PELIGROS!A$1:G$445,2,0)</f>
        <v>Bacteria</v>
      </c>
      <c r="H13" s="90" t="s">
        <v>107</v>
      </c>
      <c r="I13" s="90" t="s">
        <v>1212</v>
      </c>
      <c r="J13" s="97" t="str">
        <f>VLOOKUP(H13,PELIGROS!A$2:G$445,3,0)</f>
        <v>Infecciones producidas por Bacterianas</v>
      </c>
      <c r="K13" s="99" t="s">
        <v>31</v>
      </c>
      <c r="L13" s="97" t="str">
        <f>VLOOKUP(H13,PELIGROS!A$2:G$445,4,0)</f>
        <v>Inspecciones planeadas e inspecciones no planeadas, procedimientos de programas de seguridad y salud en el trabajo</v>
      </c>
      <c r="M13" s="97" t="str">
        <f>VLOOKUP(H13,PELIGROS!A$2:G$445,5,0)</f>
        <v>Programa de vacunación, bota pantalon, overol, guantes, tapabocas, mascarillas con filtos</v>
      </c>
      <c r="N13" s="99">
        <v>2</v>
      </c>
      <c r="O13" s="56">
        <v>3</v>
      </c>
      <c r="P13" s="56">
        <v>10</v>
      </c>
      <c r="Q13" s="56">
        <f t="shared" si="1"/>
        <v>6</v>
      </c>
      <c r="R13" s="56">
        <f t="shared" si="2"/>
        <v>60</v>
      </c>
      <c r="S13" s="90" t="str">
        <f t="shared" si="3"/>
        <v>M-6</v>
      </c>
      <c r="T13" s="57" t="str">
        <f t="shared" si="0"/>
        <v>III</v>
      </c>
      <c r="U13" s="57" t="str">
        <f t="shared" si="4"/>
        <v>Mejorable</v>
      </c>
      <c r="V13" s="128"/>
      <c r="W13" s="97" t="str">
        <f>VLOOKUP(H13,PELIGROS!A$2:G$445,6,0)</f>
        <v xml:space="preserve">Enfermedades Infectocontagiosas
</v>
      </c>
      <c r="X13" s="58" t="s">
        <v>31</v>
      </c>
      <c r="Y13" s="58" t="s">
        <v>31</v>
      </c>
      <c r="Z13" s="58" t="s">
        <v>31</v>
      </c>
      <c r="AA13" s="59" t="s">
        <v>31</v>
      </c>
      <c r="AB13" s="59" t="str">
        <f>VLOOKUP(H13,PELIGROS!A$2:G$445,7,0)</f>
        <v xml:space="preserve">Riesgo Biológico, Autocuidado y/o Uso y manejo adecuado de E.P.P.
</v>
      </c>
      <c r="AC13" s="128"/>
      <c r="AD13" s="148"/>
    </row>
    <row r="14" spans="1:30" ht="48" customHeight="1" thickBot="1">
      <c r="A14" s="146"/>
      <c r="B14" s="146"/>
      <c r="C14" s="125" t="e">
        <f>VLOOKUP(E14,FUNCIONES!A$2:C$82,2,0)</f>
        <v>#N/A</v>
      </c>
      <c r="D14" s="125" t="e">
        <f>VLOOKUP(E14,FUNCIONES!A$2:C$82,3,0)</f>
        <v>#N/A</v>
      </c>
      <c r="E14" s="125"/>
      <c r="F14" s="125"/>
      <c r="G14" s="97" t="str">
        <f>VLOOKUP(H14,PELIGROS!A$1:G$445,2,0)</f>
        <v>Hongos</v>
      </c>
      <c r="H14" s="90" t="s">
        <v>116</v>
      </c>
      <c r="I14" s="90" t="s">
        <v>1212</v>
      </c>
      <c r="J14" s="97" t="str">
        <f>VLOOKUP(H14,PELIGROS!A$2:G$445,3,0)</f>
        <v>Micosis</v>
      </c>
      <c r="K14" s="99" t="s">
        <v>31</v>
      </c>
      <c r="L14" s="97" t="str">
        <f>VLOOKUP(H14,PELIGROS!A$2:G$445,4,0)</f>
        <v>Inspecciones planeadas e inspecciones no planeadas, procedimientos de programas de seguridad y salud en el trabajo</v>
      </c>
      <c r="M14" s="97" t="str">
        <f>VLOOKUP(H14,PELIGROS!A$2:G$445,5,0)</f>
        <v>Programa de vacunación, éxamenes periódicos</v>
      </c>
      <c r="N14" s="99">
        <v>2</v>
      </c>
      <c r="O14" s="56">
        <v>3</v>
      </c>
      <c r="P14" s="56">
        <v>10</v>
      </c>
      <c r="Q14" s="56">
        <f t="shared" si="1"/>
        <v>6</v>
      </c>
      <c r="R14" s="56">
        <f t="shared" si="2"/>
        <v>60</v>
      </c>
      <c r="S14" s="90" t="str">
        <f t="shared" si="3"/>
        <v>M-6</v>
      </c>
      <c r="T14" s="57" t="str">
        <f t="shared" si="0"/>
        <v>III</v>
      </c>
      <c r="U14" s="57" t="str">
        <f t="shared" si="4"/>
        <v>Mejorable</v>
      </c>
      <c r="V14" s="128"/>
      <c r="W14" s="97" t="str">
        <f>VLOOKUP(H14,PELIGROS!A$2:G$445,6,0)</f>
        <v>Micosis</v>
      </c>
      <c r="X14" s="58" t="s">
        <v>31</v>
      </c>
      <c r="Y14" s="58" t="s">
        <v>31</v>
      </c>
      <c r="Z14" s="58" t="s">
        <v>31</v>
      </c>
      <c r="AA14" s="59" t="s">
        <v>31</v>
      </c>
      <c r="AB14" s="59" t="str">
        <f>VLOOKUP(H14,PELIGROS!A$2:G$445,7,0)</f>
        <v xml:space="preserve">Riesgo Biológico, Autocuidado y/o Uso y manejo adecuado de E.P.P.
</v>
      </c>
      <c r="AC14" s="128"/>
      <c r="AD14" s="148"/>
    </row>
    <row r="15" spans="1:30" ht="48" customHeight="1" thickBot="1">
      <c r="A15" s="146"/>
      <c r="B15" s="146"/>
      <c r="C15" s="125" t="e">
        <f>VLOOKUP(E15,FUNCIONES!A$2:C$82,2,0)</f>
        <v>#N/A</v>
      </c>
      <c r="D15" s="125" t="e">
        <f>VLOOKUP(E15,FUNCIONES!A$2:C$82,3,0)</f>
        <v>#N/A</v>
      </c>
      <c r="E15" s="125"/>
      <c r="F15" s="125"/>
      <c r="G15" s="97" t="str">
        <f>VLOOKUP(H15,PELIGROS!A$1:G$445,2,0)</f>
        <v>Virus</v>
      </c>
      <c r="H15" s="90" t="s">
        <v>119</v>
      </c>
      <c r="I15" s="90" t="s">
        <v>1212</v>
      </c>
      <c r="J15" s="97" t="str">
        <f>VLOOKUP(H15,PELIGROS!A$2:G$445,3,0)</f>
        <v>Infecciones Virales</v>
      </c>
      <c r="K15" s="99" t="s">
        <v>31</v>
      </c>
      <c r="L15" s="97" t="str">
        <f>VLOOKUP(H15,PELIGROS!A$2:G$445,4,0)</f>
        <v>Inspecciones planeadas e inspecciones no planeadas, procedimientos de programas de seguridad y salud en el trabajo</v>
      </c>
      <c r="M15" s="97" t="str">
        <f>VLOOKUP(H15,PELIGROS!A$2:G$445,5,0)</f>
        <v>Programa de vacunación, bota pantalon, overol, guantes, tapabocas, mascarillas con filtos</v>
      </c>
      <c r="N15" s="99">
        <v>2</v>
      </c>
      <c r="O15" s="56">
        <v>3</v>
      </c>
      <c r="P15" s="56">
        <v>10</v>
      </c>
      <c r="Q15" s="56">
        <f t="shared" si="1"/>
        <v>6</v>
      </c>
      <c r="R15" s="56">
        <f t="shared" si="2"/>
        <v>60</v>
      </c>
      <c r="S15" s="90" t="str">
        <f t="shared" si="3"/>
        <v>M-6</v>
      </c>
      <c r="T15" s="57" t="str">
        <f t="shared" si="0"/>
        <v>III</v>
      </c>
      <c r="U15" s="57" t="str">
        <f t="shared" si="4"/>
        <v>Mejorable</v>
      </c>
      <c r="V15" s="128"/>
      <c r="W15" s="97" t="str">
        <f>VLOOKUP(H15,PELIGROS!A$2:G$445,6,0)</f>
        <v xml:space="preserve">Enfermedades Infectocontagiosas
</v>
      </c>
      <c r="X15" s="58" t="s">
        <v>31</v>
      </c>
      <c r="Y15" s="58" t="s">
        <v>31</v>
      </c>
      <c r="Z15" s="58" t="s">
        <v>31</v>
      </c>
      <c r="AA15" s="59" t="s">
        <v>31</v>
      </c>
      <c r="AB15" s="59" t="str">
        <f>VLOOKUP(H15,PELIGROS!A$2:G$445,7,0)</f>
        <v xml:space="preserve">Riesgo Biológico, Autocuidado y/o Uso y manejo adecuado de E.P.P.
</v>
      </c>
      <c r="AC15" s="128"/>
      <c r="AD15" s="148"/>
    </row>
    <row r="16" spans="1:30" ht="48" customHeight="1" thickBot="1">
      <c r="A16" s="146"/>
      <c r="B16" s="146"/>
      <c r="C16" s="125" t="e">
        <f>VLOOKUP(E16,FUNCIONES!A$2:C$82,2,0)</f>
        <v>#N/A</v>
      </c>
      <c r="D16" s="125" t="e">
        <f>VLOOKUP(E16,FUNCIONES!A$2:C$82,3,0)</f>
        <v>#N/A</v>
      </c>
      <c r="E16" s="125"/>
      <c r="F16" s="125"/>
      <c r="G16" s="97" t="str">
        <f>VLOOKUP(H16,PELIGROS!A$1:G$445,2,0)</f>
        <v>INFRAROJA, ULTRAVIOLETA, VISIBLE, RADIOFRECUENCIA, MICROONDAS, LASER</v>
      </c>
      <c r="H16" s="90" t="s">
        <v>66</v>
      </c>
      <c r="I16" s="90" t="s">
        <v>1214</v>
      </c>
      <c r="J16" s="97" t="str">
        <f>VLOOKUP(H16,PELIGROS!A$2:G$445,3,0)</f>
        <v>CÁNCER, LESIONES DÉRMICAS Y OCULARES</v>
      </c>
      <c r="K16" s="99" t="s">
        <v>31</v>
      </c>
      <c r="L16" s="97" t="str">
        <f>VLOOKUP(H16,PELIGROS!A$2:G$445,4,0)</f>
        <v>Inspecciones planeadas e inspecciones no planeadas, procedimientos de programas de seguridad y salud en el trabajo</v>
      </c>
      <c r="M16" s="97" t="str">
        <f>VLOOKUP(H16,PELIGROS!A$2:G$445,5,0)</f>
        <v>PROGRAMA BLOQUEADOR SOLAR</v>
      </c>
      <c r="N16" s="99">
        <v>2</v>
      </c>
      <c r="O16" s="56">
        <v>3</v>
      </c>
      <c r="P16" s="56">
        <v>10</v>
      </c>
      <c r="Q16" s="56">
        <f t="shared" si="1"/>
        <v>6</v>
      </c>
      <c r="R16" s="56">
        <f t="shared" si="2"/>
        <v>60</v>
      </c>
      <c r="S16" s="90" t="str">
        <f t="shared" si="3"/>
        <v>M-6</v>
      </c>
      <c r="T16" s="57" t="str">
        <f t="shared" si="0"/>
        <v>III</v>
      </c>
      <c r="U16" s="57" t="str">
        <f t="shared" si="4"/>
        <v>Mejorable</v>
      </c>
      <c r="V16" s="128"/>
      <c r="W16" s="97" t="str">
        <f>VLOOKUP(H16,PELIGROS!A$2:G$445,6,0)</f>
        <v>CÁNCER</v>
      </c>
      <c r="X16" s="58" t="s">
        <v>31</v>
      </c>
      <c r="Y16" s="58" t="s">
        <v>31</v>
      </c>
      <c r="Z16" s="58" t="s">
        <v>31</v>
      </c>
      <c r="AA16" s="59" t="s">
        <v>31</v>
      </c>
      <c r="AB16" s="59" t="s">
        <v>115</v>
      </c>
      <c r="AC16" s="58" t="s">
        <v>1239</v>
      </c>
      <c r="AD16" s="148"/>
    </row>
    <row r="17" spans="1:30" ht="48" customHeight="1" thickBot="1">
      <c r="A17" s="146"/>
      <c r="B17" s="146"/>
      <c r="C17" s="125" t="e">
        <f>VLOOKUP(E17,FUNCIONES!A$2:C$82,2,0)</f>
        <v>#N/A</v>
      </c>
      <c r="D17" s="125" t="e">
        <f>VLOOKUP(E17,FUNCIONES!A$2:C$82,3,0)</f>
        <v>#N/A</v>
      </c>
      <c r="E17" s="125"/>
      <c r="F17" s="125"/>
      <c r="G17" s="97" t="str">
        <f>VLOOKUP(H17,PELIGROS!A$1:G$445,2,0)</f>
        <v>MAQUINARIA O EQUIPO</v>
      </c>
      <c r="H17" s="90" t="s">
        <v>163</v>
      </c>
      <c r="I17" s="90" t="s">
        <v>1214</v>
      </c>
      <c r="J17" s="97" t="str">
        <f>VLOOKUP(H17,PELIGROS!A$2:G$445,3,0)</f>
        <v>SORDERA, ESTRÉS, HIPOACUSIA, CEFALA,IRRITABILIDAD</v>
      </c>
      <c r="K17" s="99" t="s">
        <v>31</v>
      </c>
      <c r="L17" s="97" t="str">
        <f>VLOOKUP(H17,PELIGROS!A$2:G$445,4,0)</f>
        <v>Inspecciones planeadas e inspecciones no planeadas, procedimientos de programas de seguridad y salud en el trabajo</v>
      </c>
      <c r="M17" s="97" t="str">
        <f>VLOOKUP(H17,PELIGROS!A$2:G$445,5,0)</f>
        <v>PVE RUIDO</v>
      </c>
      <c r="N17" s="99">
        <v>2</v>
      </c>
      <c r="O17" s="56">
        <v>3</v>
      </c>
      <c r="P17" s="56">
        <v>60</v>
      </c>
      <c r="Q17" s="56">
        <f t="shared" si="1"/>
        <v>6</v>
      </c>
      <c r="R17" s="56">
        <f t="shared" si="2"/>
        <v>360</v>
      </c>
      <c r="S17" s="90" t="str">
        <f t="shared" si="3"/>
        <v>M-6</v>
      </c>
      <c r="T17" s="57" t="str">
        <f t="shared" si="0"/>
        <v>II</v>
      </c>
      <c r="U17" s="57" t="str">
        <f t="shared" si="4"/>
        <v>No Aceptable o Aceptable Con Control Especifico</v>
      </c>
      <c r="V17" s="128"/>
      <c r="W17" s="97" t="str">
        <f>VLOOKUP(H17,PELIGROS!A$2:G$445,6,0)</f>
        <v>SORDERA</v>
      </c>
      <c r="X17" s="58" t="s">
        <v>31</v>
      </c>
      <c r="Y17" s="58" t="s">
        <v>31</v>
      </c>
      <c r="Z17" s="58" t="s">
        <v>31</v>
      </c>
      <c r="AA17" s="59" t="s">
        <v>31</v>
      </c>
      <c r="AB17" s="59" t="str">
        <f>VLOOKUP(H17,PELIGROS!A$2:G$445,7,0)</f>
        <v>USO DE EPP</v>
      </c>
      <c r="AC17" s="58" t="s">
        <v>1240</v>
      </c>
      <c r="AD17" s="148"/>
    </row>
    <row r="18" spans="1:30" ht="48" customHeight="1" thickBot="1">
      <c r="A18" s="146"/>
      <c r="B18" s="146"/>
      <c r="C18" s="125" t="e">
        <f>VLOOKUP(E18,FUNCIONES!A$2:C$82,2,0)</f>
        <v>#N/A</v>
      </c>
      <c r="D18" s="125" t="e">
        <f>VLOOKUP(E18,FUNCIONES!A$2:C$82,3,0)</f>
        <v>#N/A</v>
      </c>
      <c r="E18" s="125"/>
      <c r="F18" s="125"/>
      <c r="G18" s="97" t="str">
        <f>VLOOKUP(H18,PELIGROS!A$1:G$445,2,0)</f>
        <v>MAQUINARIA O EQUIPO</v>
      </c>
      <c r="H18" s="90" t="s">
        <v>176</v>
      </c>
      <c r="I18" s="90" t="s">
        <v>1214</v>
      </c>
      <c r="J18" s="97" t="str">
        <f>VLOOKUP(H18,PELIGROS!A$2:G$445,3,0)</f>
        <v>LESIONES  OSTEOMUSCULARES,  LESIONES OSTEOARTICULARES, SÍNTOMAS NEUROLÓGICOS</v>
      </c>
      <c r="K18" s="99" t="s">
        <v>31</v>
      </c>
      <c r="L18" s="97" t="str">
        <f>VLOOKUP(H18,PELIGROS!A$2:G$445,4,0)</f>
        <v>Inspecciones planeadas e inspecciones no planeadas, procedimientos de programas de seguridad y salud en el trabajo</v>
      </c>
      <c r="M18" s="97" t="str">
        <f>VLOOKUP(H18,PELIGROS!A$2:G$445,5,0)</f>
        <v>PVE RUIDO</v>
      </c>
      <c r="N18" s="99">
        <v>2</v>
      </c>
      <c r="O18" s="56">
        <v>3</v>
      </c>
      <c r="P18" s="56">
        <v>60</v>
      </c>
      <c r="Q18" s="56">
        <f t="shared" si="1"/>
        <v>6</v>
      </c>
      <c r="R18" s="56">
        <f t="shared" si="2"/>
        <v>360</v>
      </c>
      <c r="S18" s="90" t="str">
        <f t="shared" si="3"/>
        <v>M-6</v>
      </c>
      <c r="T18" s="57" t="str">
        <f t="shared" si="0"/>
        <v>II</v>
      </c>
      <c r="U18" s="57" t="str">
        <f t="shared" si="4"/>
        <v>No Aceptable o Aceptable Con Control Especifico</v>
      </c>
      <c r="V18" s="128"/>
      <c r="W18" s="97" t="str">
        <f>VLOOKUP(H18,PELIGROS!A$2:G$445,6,0)</f>
        <v>SÍNTOMAS NEUROLÓGICOS</v>
      </c>
      <c r="X18" s="58" t="s">
        <v>31</v>
      </c>
      <c r="Y18" s="58" t="s">
        <v>31</v>
      </c>
      <c r="Z18" s="58" t="s">
        <v>31</v>
      </c>
      <c r="AA18" s="59" t="s">
        <v>31</v>
      </c>
      <c r="AB18" s="59" t="str">
        <f>VLOOKUP(H18,PELIGROS!A$2:G$445,7,0)</f>
        <v>N/A</v>
      </c>
      <c r="AC18" s="58" t="s">
        <v>1241</v>
      </c>
      <c r="AD18" s="148"/>
    </row>
    <row r="19" spans="1:30" ht="48" customHeight="1" thickBot="1">
      <c r="A19" s="146"/>
      <c r="B19" s="146"/>
      <c r="C19" s="125" t="e">
        <f>VLOOKUP(E19,FUNCIONES!A$2:C$82,2,0)</f>
        <v>#N/A</v>
      </c>
      <c r="D19" s="125" t="e">
        <f>VLOOKUP(E19,FUNCIONES!A$2:C$82,3,0)</f>
        <v>#N/A</v>
      </c>
      <c r="E19" s="125"/>
      <c r="F19" s="125"/>
      <c r="G19" s="97" t="str">
        <f>VLOOKUP(H19,PELIGROS!A$1:G$445,2,0)</f>
        <v>GASES Y VAPORES</v>
      </c>
      <c r="H19" s="90" t="s">
        <v>249</v>
      </c>
      <c r="I19" s="90" t="s">
        <v>1254</v>
      </c>
      <c r="J19" s="97" t="str">
        <f>VLOOKUP(H19,PELIGROS!A$2:G$445,3,0)</f>
        <v xml:space="preserve"> LESIONES EN LA PIEL, IRRITACIÓN EN VÍAS  RESPIRATORIAS, MUERTE</v>
      </c>
      <c r="K19" s="99" t="s">
        <v>31</v>
      </c>
      <c r="L19" s="97" t="str">
        <f>VLOOKUP(H19,PELIGROS!A$2:G$445,4,0)</f>
        <v>Inspecciones planeadas e inspecciones no planeadas, procedimientos de programas de seguridad y salud en el trabajo</v>
      </c>
      <c r="M19" s="97" t="str">
        <f>VLOOKUP(H19,PELIGROS!A$2:G$445,5,0)</f>
        <v>EPP TAPABOCAS, CARETAS CON FILTROS</v>
      </c>
      <c r="N19" s="99">
        <v>2</v>
      </c>
      <c r="O19" s="56">
        <v>2</v>
      </c>
      <c r="P19" s="56">
        <v>60</v>
      </c>
      <c r="Q19" s="56">
        <f t="shared" si="1"/>
        <v>4</v>
      </c>
      <c r="R19" s="56">
        <f t="shared" si="2"/>
        <v>240</v>
      </c>
      <c r="S19" s="90" t="str">
        <f t="shared" si="3"/>
        <v>B-4</v>
      </c>
      <c r="T19" s="57" t="str">
        <f t="shared" si="0"/>
        <v>II</v>
      </c>
      <c r="U19" s="57" t="str">
        <f t="shared" si="4"/>
        <v>No Aceptable o Aceptable Con Control Especifico</v>
      </c>
      <c r="V19" s="128"/>
      <c r="W19" s="97" t="str">
        <f>VLOOKUP(H19,PELIGROS!A$2:G$445,6,0)</f>
        <v xml:space="preserve"> MUERTE</v>
      </c>
      <c r="X19" s="58" t="s">
        <v>31</v>
      </c>
      <c r="Y19" s="58" t="s">
        <v>31</v>
      </c>
      <c r="Z19" s="58" t="s">
        <v>31</v>
      </c>
      <c r="AA19" s="59" t="s">
        <v>31</v>
      </c>
      <c r="AB19" s="59" t="str">
        <f>VLOOKUP(H19,PELIGROS!A$2:G$445,7,0)</f>
        <v>USO Y MANEJO ADECUADO DE E.P.P.</v>
      </c>
      <c r="AC19" s="58" t="s">
        <v>1258</v>
      </c>
      <c r="AD19" s="148"/>
    </row>
    <row r="20" spans="1:30" ht="48" customHeight="1" thickBot="1">
      <c r="A20" s="146"/>
      <c r="B20" s="146"/>
      <c r="C20" s="125" t="e">
        <f>VLOOKUP(E20,FUNCIONES!A$2:C$82,2,0)</f>
        <v>#N/A</v>
      </c>
      <c r="D20" s="125" t="e">
        <f>VLOOKUP(E20,FUNCIONES!A$2:C$82,3,0)</f>
        <v>#N/A</v>
      </c>
      <c r="E20" s="125"/>
      <c r="F20" s="125"/>
      <c r="G20" s="97" t="str">
        <f>VLOOKUP(H20,PELIGROS!A$1:G$445,2,0)</f>
        <v>MATERIAL PARTICULADO</v>
      </c>
      <c r="H20" s="90" t="s">
        <v>268</v>
      </c>
      <c r="I20" s="90" t="s">
        <v>1254</v>
      </c>
      <c r="J20" s="97" t="str">
        <f>VLOOKUP(H20,PELIGROS!A$2:G$445,3,0)</f>
        <v>NEUMOCONIOSIS, BRONQUITIS, ASMA, SILICOSIS</v>
      </c>
      <c r="K20" s="99" t="s">
        <v>31</v>
      </c>
      <c r="L20" s="97" t="str">
        <f>VLOOKUP(H20,PELIGROS!A$2:G$445,4,0)</f>
        <v>Inspecciones planeadas e inspecciones no planeadas, procedimientos de programas de seguridad y salud en el trabajo</v>
      </c>
      <c r="M20" s="97" t="str">
        <f>VLOOKUP(H20,PELIGROS!A$2:G$445,5,0)</f>
        <v>EPP MASCARILLAS Y FILTROS</v>
      </c>
      <c r="N20" s="99">
        <v>2</v>
      </c>
      <c r="O20" s="56">
        <v>2</v>
      </c>
      <c r="P20" s="56">
        <v>10</v>
      </c>
      <c r="Q20" s="56">
        <f t="shared" si="1"/>
        <v>4</v>
      </c>
      <c r="R20" s="56">
        <f t="shared" si="2"/>
        <v>40</v>
      </c>
      <c r="S20" s="90" t="str">
        <f t="shared" si="3"/>
        <v>B-4</v>
      </c>
      <c r="T20" s="57" t="str">
        <f t="shared" si="0"/>
        <v>III</v>
      </c>
      <c r="U20" s="57" t="str">
        <f t="shared" si="4"/>
        <v>Mejorable</v>
      </c>
      <c r="V20" s="128"/>
      <c r="W20" s="97" t="str">
        <f>VLOOKUP(H20,PELIGROS!A$2:G$445,6,0)</f>
        <v>NEUMOCONIOSIS</v>
      </c>
      <c r="X20" s="58" t="s">
        <v>31</v>
      </c>
      <c r="Y20" s="58" t="s">
        <v>31</v>
      </c>
      <c r="Z20" s="58" t="s">
        <v>31</v>
      </c>
      <c r="AA20" s="59" t="s">
        <v>31</v>
      </c>
      <c r="AB20" s="59" t="str">
        <f>VLOOKUP(H20,PELIGROS!A$2:G$445,7,0)</f>
        <v>USO Y MANEJO DE LOS EPP</v>
      </c>
      <c r="AC20" s="58" t="s">
        <v>1259</v>
      </c>
      <c r="AD20" s="148"/>
    </row>
    <row r="21" spans="1:30" ht="48" customHeight="1" thickBot="1">
      <c r="A21" s="146"/>
      <c r="B21" s="146"/>
      <c r="C21" s="125" t="e">
        <f>VLOOKUP(E21,FUNCIONES!A$2:C$82,2,0)</f>
        <v>#N/A</v>
      </c>
      <c r="D21" s="125" t="e">
        <f>VLOOKUP(E21,FUNCIONES!A$2:C$82,3,0)</f>
        <v>#N/A</v>
      </c>
      <c r="E21" s="125"/>
      <c r="F21" s="125"/>
      <c r="G21" s="97" t="str">
        <f>VLOOKUP(H21,PELIGROS!A$1:G$445,2,0)</f>
        <v>CONCENTRACIÓN EN ACTIVIDADES DE ALTO DESEMPEÑO MENTAL</v>
      </c>
      <c r="H21" s="90" t="s">
        <v>71</v>
      </c>
      <c r="I21" s="90" t="s">
        <v>1211</v>
      </c>
      <c r="J21" s="97" t="str">
        <f>VLOOKUP(H21,PELIGROS!A$2:G$445,3,0)</f>
        <v>ESTRÉS, CEFALEA, IRRITABILIDAD</v>
      </c>
      <c r="K21" s="99" t="s">
        <v>31</v>
      </c>
      <c r="L21" s="97" t="str">
        <f>VLOOKUP(H21,PELIGROS!A$2:G$445,4,0)</f>
        <v>N/A</v>
      </c>
      <c r="M21" s="97" t="str">
        <f>VLOOKUP(H21,PELIGROS!A$2:G$445,5,0)</f>
        <v>PVE PSICOSOCIAL</v>
      </c>
      <c r="N21" s="99">
        <v>2</v>
      </c>
      <c r="O21" s="56">
        <v>3</v>
      </c>
      <c r="P21" s="56">
        <v>10</v>
      </c>
      <c r="Q21" s="56">
        <f t="shared" si="1"/>
        <v>6</v>
      </c>
      <c r="R21" s="56">
        <f t="shared" si="2"/>
        <v>60</v>
      </c>
      <c r="S21" s="90" t="str">
        <f t="shared" si="3"/>
        <v>M-6</v>
      </c>
      <c r="T21" s="57" t="str">
        <f t="shared" si="0"/>
        <v>III</v>
      </c>
      <c r="U21" s="57" t="str">
        <f t="shared" si="4"/>
        <v>Mejorable</v>
      </c>
      <c r="V21" s="128"/>
      <c r="W21" s="97" t="str">
        <f>VLOOKUP(H21,PELIGROS!A$2:G$445,6,0)</f>
        <v>ESTRÉS</v>
      </c>
      <c r="X21" s="58" t="s">
        <v>31</v>
      </c>
      <c r="Y21" s="58" t="s">
        <v>31</v>
      </c>
      <c r="Z21" s="58" t="s">
        <v>31</v>
      </c>
      <c r="AA21" s="59" t="s">
        <v>31</v>
      </c>
      <c r="AB21" s="59" t="str">
        <f>VLOOKUP(H21,PELIGROS!A$2:G$445,7,0)</f>
        <v>N/A</v>
      </c>
      <c r="AC21" s="128" t="s">
        <v>1199</v>
      </c>
      <c r="AD21" s="148"/>
    </row>
    <row r="22" spans="1:30" ht="48" customHeight="1" thickBot="1">
      <c r="A22" s="146"/>
      <c r="B22" s="146"/>
      <c r="C22" s="125" t="e">
        <f>VLOOKUP(E22,FUNCIONES!A$2:C$82,2,0)</f>
        <v>#N/A</v>
      </c>
      <c r="D22" s="125" t="e">
        <f>VLOOKUP(E22,FUNCIONES!A$2:C$82,3,0)</f>
        <v>#N/A</v>
      </c>
      <c r="E22" s="125"/>
      <c r="F22" s="125"/>
      <c r="G22" s="97" t="str">
        <f>VLOOKUP(H22,PELIGROS!A$1:G$445,2,0)</f>
        <v>NATURALEZA DE LA TAREA</v>
      </c>
      <c r="H22" s="90" t="s">
        <v>75</v>
      </c>
      <c r="I22" s="90" t="s">
        <v>1211</v>
      </c>
      <c r="J22" s="97" t="str">
        <f>VLOOKUP(H22,PELIGROS!A$2:G$445,3,0)</f>
        <v>ESTRÉS,  TRANSTORNOS DEL SUEÑO</v>
      </c>
      <c r="K22" s="99" t="s">
        <v>31</v>
      </c>
      <c r="L22" s="97" t="str">
        <f>VLOOKUP(H22,PELIGROS!A$2:G$445,4,0)</f>
        <v>N/A</v>
      </c>
      <c r="M22" s="97" t="str">
        <f>VLOOKUP(H22,PELIGROS!A$2:G$445,5,0)</f>
        <v>PVE PSICOSOCIAL</v>
      </c>
      <c r="N22" s="99">
        <v>2</v>
      </c>
      <c r="O22" s="56">
        <v>3</v>
      </c>
      <c r="P22" s="56">
        <v>10</v>
      </c>
      <c r="Q22" s="56">
        <f t="shared" si="1"/>
        <v>6</v>
      </c>
      <c r="R22" s="56">
        <f t="shared" si="2"/>
        <v>60</v>
      </c>
      <c r="S22" s="90" t="str">
        <f t="shared" si="3"/>
        <v>M-6</v>
      </c>
      <c r="T22" s="57" t="str">
        <f t="shared" si="0"/>
        <v>III</v>
      </c>
      <c r="U22" s="57" t="str">
        <f t="shared" si="4"/>
        <v>Mejorable</v>
      </c>
      <c r="V22" s="128"/>
      <c r="W22" s="97" t="str">
        <f>VLOOKUP(H22,PELIGROS!A$2:G$445,6,0)</f>
        <v>ESTRÉS</v>
      </c>
      <c r="X22" s="58" t="s">
        <v>31</v>
      </c>
      <c r="Y22" s="58" t="s">
        <v>31</v>
      </c>
      <c r="Z22" s="58" t="s">
        <v>31</v>
      </c>
      <c r="AA22" s="59" t="s">
        <v>31</v>
      </c>
      <c r="AB22" s="59" t="str">
        <f>VLOOKUP(H22,PELIGROS!A$2:G$445,7,0)</f>
        <v>N/A</v>
      </c>
      <c r="AC22" s="128"/>
      <c r="AD22" s="148"/>
    </row>
    <row r="23" spans="1:30" ht="48" customHeight="1" thickBot="1">
      <c r="A23" s="146"/>
      <c r="B23" s="146"/>
      <c r="C23" s="125" t="e">
        <f>VLOOKUP(E23,FUNCIONES!A$2:C$82,2,0)</f>
        <v>#N/A</v>
      </c>
      <c r="D23" s="125" t="e">
        <f>VLOOKUP(E23,FUNCIONES!A$2:C$82,3,0)</f>
        <v>#N/A</v>
      </c>
      <c r="E23" s="125"/>
      <c r="F23" s="125"/>
      <c r="G23" s="97" t="str">
        <f>VLOOKUP(H23,PELIGROS!A$1:G$445,2,0)</f>
        <v>Forzadas, Prolongadas</v>
      </c>
      <c r="H23" s="90" t="s">
        <v>39</v>
      </c>
      <c r="I23" s="90" t="s">
        <v>1216</v>
      </c>
      <c r="J23" s="97" t="str">
        <f>VLOOKUP(H23,PELIGROS!A$2:G$445,3,0)</f>
        <v xml:space="preserve">Lesiones osteomusculares, lesiones osteoarticulares
</v>
      </c>
      <c r="K23" s="99" t="s">
        <v>31</v>
      </c>
      <c r="L23" s="97" t="str">
        <f>VLOOKUP(H23,PELIGROS!A$2:G$445,4,0)</f>
        <v>Inspecciones planeadas e inspecciones no planeadas, procedimientos de programas de seguridad y salud en el trabajo</v>
      </c>
      <c r="M23" s="97" t="str">
        <f>VLOOKUP(H23,PELIGROS!A$2:G$445,5,0)</f>
        <v>PVE Biomecánico, programa pausas activas, exámenes periódicos, recomendaciones, control de posturas</v>
      </c>
      <c r="N23" s="99">
        <v>2</v>
      </c>
      <c r="O23" s="56">
        <v>3</v>
      </c>
      <c r="P23" s="56">
        <v>25</v>
      </c>
      <c r="Q23" s="56">
        <f t="shared" si="1"/>
        <v>6</v>
      </c>
      <c r="R23" s="56">
        <f t="shared" si="2"/>
        <v>150</v>
      </c>
      <c r="S23" s="90" t="str">
        <f t="shared" si="3"/>
        <v>M-6</v>
      </c>
      <c r="T23" s="57" t="str">
        <f t="shared" si="0"/>
        <v>II</v>
      </c>
      <c r="U23" s="57" t="str">
        <f t="shared" si="4"/>
        <v>No Aceptable o Aceptable Con Control Especifico</v>
      </c>
      <c r="V23" s="128"/>
      <c r="W23" s="97" t="str">
        <f>VLOOKUP(H23,PELIGROS!A$2:G$445,6,0)</f>
        <v>Enfermedades Osteomusculares</v>
      </c>
      <c r="X23" s="58" t="s">
        <v>31</v>
      </c>
      <c r="Y23" s="58" t="s">
        <v>31</v>
      </c>
      <c r="Z23" s="58" t="s">
        <v>31</v>
      </c>
      <c r="AA23" s="59" t="s">
        <v>31</v>
      </c>
      <c r="AB23" s="59" t="str">
        <f>VLOOKUP(H23,PELIGROS!A$2:G$445,7,0)</f>
        <v>Prevención en lesiones osteomusculares, líderes de pausas activas</v>
      </c>
      <c r="AC23" s="58" t="s">
        <v>1242</v>
      </c>
      <c r="AD23" s="148"/>
    </row>
    <row r="24" spans="1:30" ht="48" customHeight="1" thickBot="1">
      <c r="A24" s="146"/>
      <c r="B24" s="146"/>
      <c r="C24" s="125" t="e">
        <f>VLOOKUP(E24,FUNCIONES!A$2:C$82,2,0)</f>
        <v>#N/A</v>
      </c>
      <c r="D24" s="125" t="e">
        <f>VLOOKUP(E24,FUNCIONES!A$2:C$82,3,0)</f>
        <v>#N/A</v>
      </c>
      <c r="E24" s="125"/>
      <c r="F24" s="125"/>
      <c r="G24" s="97" t="str">
        <f>VLOOKUP(H24,PELIGROS!A$1:G$445,2,0)</f>
        <v>Atropellamiento, Envestir</v>
      </c>
      <c r="H24" s="90" t="s">
        <v>1186</v>
      </c>
      <c r="I24" s="90" t="s">
        <v>1210</v>
      </c>
      <c r="J24" s="97" t="str">
        <f>VLOOKUP(H24,PELIGROS!A$2:G$445,3,0)</f>
        <v>Lesiones, pérdidas materiales, muerte</v>
      </c>
      <c r="K24" s="99" t="s">
        <v>31</v>
      </c>
      <c r="L24" s="97" t="str">
        <f>VLOOKUP(H24,PELIGROS!A$2:G$445,4,0)</f>
        <v>Inspecciones planeadas e inspecciones no planeadas, procedimientos de programas de seguridad y salud en el trabajo</v>
      </c>
      <c r="M24" s="97" t="str">
        <f>VLOOKUP(H24,PELIGROS!A$2:G$445,5,0)</f>
        <v>Programa de seguridad vial, señalización</v>
      </c>
      <c r="N24" s="99">
        <v>2</v>
      </c>
      <c r="O24" s="56">
        <v>3</v>
      </c>
      <c r="P24" s="56">
        <v>60</v>
      </c>
      <c r="Q24" s="56">
        <f t="shared" si="1"/>
        <v>6</v>
      </c>
      <c r="R24" s="56">
        <f t="shared" si="2"/>
        <v>360</v>
      </c>
      <c r="S24" s="90" t="str">
        <f t="shared" si="3"/>
        <v>M-6</v>
      </c>
      <c r="T24" s="57" t="str">
        <f t="shared" si="0"/>
        <v>II</v>
      </c>
      <c r="U24" s="57" t="str">
        <f t="shared" si="4"/>
        <v>No Aceptable o Aceptable Con Control Especifico</v>
      </c>
      <c r="V24" s="128"/>
      <c r="W24" s="97" t="str">
        <f>VLOOKUP(H24,PELIGROS!A$2:G$445,6,0)</f>
        <v>Muerte</v>
      </c>
      <c r="X24" s="58" t="s">
        <v>31</v>
      </c>
      <c r="Y24" s="58" t="s">
        <v>31</v>
      </c>
      <c r="Z24" s="58" t="s">
        <v>31</v>
      </c>
      <c r="AA24" s="59" t="s">
        <v>31</v>
      </c>
      <c r="AB24" s="59" t="str">
        <f>VLOOKUP(H24,PELIGROS!A$2:G$445,7,0)</f>
        <v>Seguridad vial y manejo defensivo, aseguramiento de áreas de trabajo</v>
      </c>
      <c r="AC24" s="58" t="s">
        <v>1209</v>
      </c>
      <c r="AD24" s="148"/>
    </row>
    <row r="25" spans="1:30" ht="48" customHeight="1" thickBot="1">
      <c r="A25" s="146"/>
      <c r="B25" s="146"/>
      <c r="C25" s="125" t="e">
        <f>VLOOKUP(E25,FUNCIONES!A$2:C$82,2,0)</f>
        <v>#N/A</v>
      </c>
      <c r="D25" s="125" t="e">
        <f>VLOOKUP(E25,FUNCIONES!A$2:C$82,3,0)</f>
        <v>#N/A</v>
      </c>
      <c r="E25" s="125"/>
      <c r="F25" s="125"/>
      <c r="G25" s="97" t="str">
        <f>VLOOKUP(H25,PELIGROS!A$1:G$445,2,0)</f>
        <v>Reparación de redes e instalaciones</v>
      </c>
      <c r="H25" s="90" t="s">
        <v>575</v>
      </c>
      <c r="I25" s="90" t="s">
        <v>1210</v>
      </c>
      <c r="J25" s="97" t="str">
        <f>VLOOKUP(H25,PELIGROS!A$2:G$445,3,0)</f>
        <v>Atrapamiento, apastamiento, lesiones, fracturas, muerte</v>
      </c>
      <c r="K25" s="99" t="s">
        <v>31</v>
      </c>
      <c r="L25" s="97" t="str">
        <f>VLOOKUP(H25,PELIGROS!A$2:G$445,4,0)</f>
        <v>Inspecciones planeadas e inspecciones no planeadas, procedimientos de programas de seguridad y salud en el trabajo</v>
      </c>
      <c r="M25" s="97" t="str">
        <f>VLOOKUP(H25,PELIGROS!A$2:G$445,5,0)</f>
        <v>E.P.P. Colectivos entibados y cajas de entibados</v>
      </c>
      <c r="N25" s="99">
        <v>2</v>
      </c>
      <c r="O25" s="56">
        <v>2</v>
      </c>
      <c r="P25" s="56">
        <v>25</v>
      </c>
      <c r="Q25" s="56">
        <f t="shared" si="1"/>
        <v>4</v>
      </c>
      <c r="R25" s="56">
        <f t="shared" si="2"/>
        <v>100</v>
      </c>
      <c r="S25" s="90" t="str">
        <f t="shared" si="3"/>
        <v>B-4</v>
      </c>
      <c r="T25" s="57" t="str">
        <f t="shared" si="0"/>
        <v>III</v>
      </c>
      <c r="U25" s="57" t="str">
        <f t="shared" si="4"/>
        <v>Mejorable</v>
      </c>
      <c r="V25" s="128"/>
      <c r="W25" s="97" t="str">
        <f>VLOOKUP(H25,PELIGROS!A$2:G$445,6,0)</f>
        <v>Muerte</v>
      </c>
      <c r="X25" s="58" t="s">
        <v>31</v>
      </c>
      <c r="Y25" s="58" t="s">
        <v>31</v>
      </c>
      <c r="Z25" s="58" t="s">
        <v>31</v>
      </c>
      <c r="AA25" s="59" t="s">
        <v>31</v>
      </c>
      <c r="AB25" s="59" t="str">
        <f>VLOOKUP(H25,PELIGROS!A$2:G$445,7,0)</f>
        <v>Prevención en riesgo en excavaciones y manejo de entibados, prevención en roturas de redes de gas antural, diligenciamieto de permisos de trabajo, uso y manejo adecuado de E.P.P.</v>
      </c>
      <c r="AC25" s="58" t="s">
        <v>1249</v>
      </c>
      <c r="AD25" s="148"/>
    </row>
    <row r="26" spans="1:30" ht="48" customHeight="1" thickBot="1">
      <c r="A26" s="146"/>
      <c r="B26" s="146"/>
      <c r="C26" s="125" t="e">
        <f>VLOOKUP(E26,FUNCIONES!A$2:C$82,2,0)</f>
        <v>#N/A</v>
      </c>
      <c r="D26" s="125" t="e">
        <f>VLOOKUP(E26,FUNCIONES!A$2:C$82,3,0)</f>
        <v>#N/A</v>
      </c>
      <c r="E26" s="125"/>
      <c r="F26" s="125"/>
      <c r="G26" s="97" t="str">
        <f>VLOOKUP(H26,PELIGROS!A$1:G$445,2,0)</f>
        <v>Maquinaria y equipo</v>
      </c>
      <c r="H26" s="90" t="s">
        <v>611</v>
      </c>
      <c r="I26" s="90" t="s">
        <v>1210</v>
      </c>
      <c r="J26" s="97" t="str">
        <f>VLOOKUP(H26,PELIGROS!A$2:G$445,3,0)</f>
        <v>Atrapamiento, amputación, aplastamiento, fractura, muerte</v>
      </c>
      <c r="K26" s="99" t="s">
        <v>31</v>
      </c>
      <c r="L26" s="97" t="str">
        <f>VLOOKUP(H26,PELIGROS!A$2:G$445,4,0)</f>
        <v>Inspecciones planeadas e inspecciones no planeadas, procedimientos de programas de seguridad y salud en el trabajo</v>
      </c>
      <c r="M26" s="97" t="str">
        <f>VLOOKUP(H26,PELIGROS!A$2:G$445,5,0)</f>
        <v>E.P.P.</v>
      </c>
      <c r="N26" s="99">
        <v>2</v>
      </c>
      <c r="O26" s="56">
        <v>3</v>
      </c>
      <c r="P26" s="56">
        <v>60</v>
      </c>
      <c r="Q26" s="56">
        <f t="shared" si="1"/>
        <v>6</v>
      </c>
      <c r="R26" s="56">
        <f t="shared" si="2"/>
        <v>360</v>
      </c>
      <c r="S26" s="90" t="str">
        <f t="shared" si="3"/>
        <v>M-6</v>
      </c>
      <c r="T26" s="57" t="str">
        <f t="shared" si="0"/>
        <v>II</v>
      </c>
      <c r="U26" s="57" t="str">
        <f t="shared" si="4"/>
        <v>No Aceptable o Aceptable Con Control Especifico</v>
      </c>
      <c r="V26" s="128"/>
      <c r="W26" s="97" t="str">
        <f>VLOOKUP(H26,PELIGROS!A$2:G$445,6,0)</f>
        <v>Aplastamiento</v>
      </c>
      <c r="X26" s="58" t="s">
        <v>31</v>
      </c>
      <c r="Y26" s="58" t="s">
        <v>31</v>
      </c>
      <c r="Z26" s="58" t="s">
        <v>31</v>
      </c>
      <c r="AA26" s="59" t="s">
        <v>31</v>
      </c>
      <c r="AB26" s="59" t="str">
        <f>VLOOKUP(H26,PELIGROS!A$2:G$445,7,0)</f>
        <v>Uso y manejo adecuado de E.P.P., uso y manejo adecuado de herramientas amnuales y/o máquinas y equipos</v>
      </c>
      <c r="AC26" s="58" t="s">
        <v>1243</v>
      </c>
      <c r="AD26" s="148"/>
    </row>
    <row r="27" spans="1:30" ht="48" customHeight="1" thickBot="1">
      <c r="A27" s="146"/>
      <c r="B27" s="146"/>
      <c r="C27" s="125" t="e">
        <f>VLOOKUP(E27,FUNCIONES!A$2:C$82,2,0)</f>
        <v>#N/A</v>
      </c>
      <c r="D27" s="125" t="e">
        <f>VLOOKUP(E27,FUNCIONES!A$2:C$82,3,0)</f>
        <v>#N/A</v>
      </c>
      <c r="E27" s="125"/>
      <c r="F27" s="125"/>
      <c r="G27" s="97" t="str">
        <f>VLOOKUP(H27,PELIGROS!A$1:G$445,2,0)</f>
        <v>Atraco, golpiza, atentados y secuestrados</v>
      </c>
      <c r="H27" s="90" t="s">
        <v>56</v>
      </c>
      <c r="I27" s="90" t="s">
        <v>1210</v>
      </c>
      <c r="J27" s="97" t="str">
        <f>VLOOKUP(H27,PELIGROS!A$2:G$445,3,0)</f>
        <v>Estrés, golpes, Secuestros</v>
      </c>
      <c r="K27" s="99" t="s">
        <v>31</v>
      </c>
      <c r="L27" s="97" t="str">
        <f>VLOOKUP(H27,PELIGROS!A$2:G$445,4,0)</f>
        <v>Inspecciones planeadas e inspecciones no planeadas, procedimientos de programas de seguridad y salud en el trabajo</v>
      </c>
      <c r="M27" s="97" t="str">
        <f>VLOOKUP(H27,PELIGROS!A$2:G$445,5,0)</f>
        <v xml:space="preserve">Uniformes Corporativos, Caquetas corporativas, Carnetización
</v>
      </c>
      <c r="N27" s="99">
        <v>2</v>
      </c>
      <c r="O27" s="56">
        <v>3</v>
      </c>
      <c r="P27" s="56">
        <v>60</v>
      </c>
      <c r="Q27" s="56">
        <f t="shared" si="1"/>
        <v>6</v>
      </c>
      <c r="R27" s="56">
        <f t="shared" si="2"/>
        <v>360</v>
      </c>
      <c r="S27" s="90" t="str">
        <f t="shared" si="3"/>
        <v>M-6</v>
      </c>
      <c r="T27" s="57" t="str">
        <f t="shared" si="0"/>
        <v>II</v>
      </c>
      <c r="U27" s="57" t="str">
        <f t="shared" si="4"/>
        <v>No Aceptable o Aceptable Con Control Especifico</v>
      </c>
      <c r="V27" s="128"/>
      <c r="W27" s="97" t="str">
        <f>VLOOKUP(H27,PELIGROS!A$2:G$445,6,0)</f>
        <v>Secuestros</v>
      </c>
      <c r="X27" s="58" t="s">
        <v>31</v>
      </c>
      <c r="Y27" s="58" t="s">
        <v>31</v>
      </c>
      <c r="Z27" s="58" t="s">
        <v>31</v>
      </c>
      <c r="AA27" s="59" t="s">
        <v>31</v>
      </c>
      <c r="AB27" s="59" t="str">
        <f>VLOOKUP(H27,PELIGROS!A$2:G$445,7,0)</f>
        <v>N/A</v>
      </c>
      <c r="AC27" s="58" t="s">
        <v>1222</v>
      </c>
      <c r="AD27" s="148"/>
    </row>
    <row r="28" spans="1:30" ht="48" customHeight="1" thickBot="1">
      <c r="A28" s="146"/>
      <c r="B28" s="146"/>
      <c r="C28" s="126" t="e">
        <f>VLOOKUP(E28,FUNCIONES!A$2:C$82,2,0)</f>
        <v>#N/A</v>
      </c>
      <c r="D28" s="126" t="e">
        <f>VLOOKUP(E28,FUNCIONES!A$2:C$82,3,0)</f>
        <v>#N/A</v>
      </c>
      <c r="E28" s="126"/>
      <c r="F28" s="126"/>
      <c r="G28" s="98" t="str">
        <f>VLOOKUP(H28,PELIGROS!A$1:G$445,2,0)</f>
        <v>SISMOS, INCENDIOS, INUNDACIONES, TERREMOTOS, VENDAVALES, DERRUMBE</v>
      </c>
      <c r="H28" s="91" t="s">
        <v>61</v>
      </c>
      <c r="I28" s="91" t="s">
        <v>1220</v>
      </c>
      <c r="J28" s="98" t="str">
        <f>VLOOKUP(H28,PELIGROS!A$2:G$445,3,0)</f>
        <v>SISMOS, INCENDIOS, INUNDACIONES, TERREMOTOS, VENDAVALES</v>
      </c>
      <c r="K28" s="101" t="s">
        <v>31</v>
      </c>
      <c r="L28" s="98" t="str">
        <f>VLOOKUP(H28,PELIGROS!A$2:G$445,4,0)</f>
        <v>Inspecciones planeadas e inspecciones no planeadas, procedimientos de programas de seguridad y salud en el trabajo</v>
      </c>
      <c r="M28" s="98" t="str">
        <f>VLOOKUP(H28,PELIGROS!A$2:G$445,5,0)</f>
        <v>BRIGADAS DE EMERGENCIAS</v>
      </c>
      <c r="N28" s="101">
        <v>2</v>
      </c>
      <c r="O28" s="69">
        <v>1</v>
      </c>
      <c r="P28" s="69">
        <v>100</v>
      </c>
      <c r="Q28" s="69">
        <f t="shared" si="1"/>
        <v>2</v>
      </c>
      <c r="R28" s="69">
        <f t="shared" si="2"/>
        <v>200</v>
      </c>
      <c r="S28" s="91" t="str">
        <f t="shared" si="3"/>
        <v>B-2</v>
      </c>
      <c r="T28" s="70" t="str">
        <f t="shared" si="0"/>
        <v>II</v>
      </c>
      <c r="U28" s="70" t="str">
        <f t="shared" si="4"/>
        <v>No Aceptable o Aceptable Con Control Especifico</v>
      </c>
      <c r="V28" s="129"/>
      <c r="W28" s="98" t="str">
        <f>VLOOKUP(H28,PELIGROS!A$2:G$445,6,0)</f>
        <v>MUERTE</v>
      </c>
      <c r="X28" s="72" t="s">
        <v>31</v>
      </c>
      <c r="Y28" s="72" t="s">
        <v>31</v>
      </c>
      <c r="Z28" s="72" t="s">
        <v>31</v>
      </c>
      <c r="AA28" s="111"/>
      <c r="AB28" s="73" t="str">
        <f>VLOOKUP(H28,PELIGROS!A$2:G$445,7,0)</f>
        <v>ENTRENAMIENTO DE LA BRIGADA; DIVULGACIÓN DE PLAN DE EMERGENCIA</v>
      </c>
      <c r="AC28" s="101" t="s">
        <v>1256</v>
      </c>
      <c r="AD28" s="149"/>
    </row>
    <row r="29" spans="1:30" ht="48" customHeight="1" thickBot="1">
      <c r="A29" s="146"/>
      <c r="B29" s="146"/>
      <c r="C29" s="118" t="s">
        <v>1155</v>
      </c>
      <c r="D29" s="118" t="s">
        <v>1154</v>
      </c>
      <c r="E29" s="118" t="s">
        <v>1260</v>
      </c>
      <c r="F29" s="118" t="s">
        <v>1196</v>
      </c>
      <c r="G29" s="105" t="str">
        <f>VLOOKUP(H29,PELIGROS!A$1:G$445,2,0)</f>
        <v>Fluidos y Excrementos</v>
      </c>
      <c r="H29" s="92" t="s">
        <v>97</v>
      </c>
      <c r="I29" s="92" t="s">
        <v>1212</v>
      </c>
      <c r="J29" s="105" t="str">
        <f>VLOOKUP(H29,PELIGROS!A$2:G$445,3,0)</f>
        <v>Enfermedades Infectocontagiosas</v>
      </c>
      <c r="K29" s="102" t="s">
        <v>31</v>
      </c>
      <c r="L29" s="105" t="str">
        <f>VLOOKUP(H29,PELIGROS!A$2:G$445,4,0)</f>
        <v>N/A</v>
      </c>
      <c r="M29" s="105" t="str">
        <f>VLOOKUP(H29,PELIGROS!A$2:G$445,5,0)</f>
        <v>N/A</v>
      </c>
      <c r="N29" s="102">
        <v>2</v>
      </c>
      <c r="O29" s="75">
        <v>3</v>
      </c>
      <c r="P29" s="75">
        <v>25</v>
      </c>
      <c r="Q29" s="75">
        <f t="shared" si="1"/>
        <v>6</v>
      </c>
      <c r="R29" s="75">
        <f t="shared" si="2"/>
        <v>150</v>
      </c>
      <c r="S29" s="92" t="str">
        <f t="shared" si="3"/>
        <v>M-6</v>
      </c>
      <c r="T29" s="34" t="str">
        <f t="shared" si="0"/>
        <v>II</v>
      </c>
      <c r="U29" s="34" t="str">
        <f t="shared" si="4"/>
        <v>No Aceptable o Aceptable Con Control Especifico</v>
      </c>
      <c r="V29" s="121">
        <v>5</v>
      </c>
      <c r="W29" s="105" t="str">
        <f>VLOOKUP(H29,PELIGROS!A$2:G$445,6,0)</f>
        <v>Posibles enfermedades</v>
      </c>
      <c r="X29" s="77" t="s">
        <v>31</v>
      </c>
      <c r="Y29" s="77" t="s">
        <v>31</v>
      </c>
      <c r="Z29" s="77" t="s">
        <v>31</v>
      </c>
      <c r="AA29" s="78" t="s">
        <v>31</v>
      </c>
      <c r="AB29" s="78" t="str">
        <f>VLOOKUP(H29,PELIGROS!A$2:G$445,7,0)</f>
        <v xml:space="preserve">Riesgo Biológico, Autocuidado y/o Uso y manejo adecuado de E.P.P.
</v>
      </c>
      <c r="AC29" s="121" t="s">
        <v>1255</v>
      </c>
      <c r="AD29" s="150" t="s">
        <v>1197</v>
      </c>
    </row>
    <row r="30" spans="1:30" ht="48" customHeight="1" thickBot="1">
      <c r="A30" s="146"/>
      <c r="B30" s="146"/>
      <c r="C30" s="119"/>
      <c r="D30" s="119"/>
      <c r="E30" s="119"/>
      <c r="F30" s="119"/>
      <c r="G30" s="106" t="str">
        <f>VLOOKUP(H30,PELIGROS!A$1:G$445,2,0)</f>
        <v>Parásitos</v>
      </c>
      <c r="H30" s="93" t="s">
        <v>104</v>
      </c>
      <c r="I30" s="93" t="s">
        <v>1212</v>
      </c>
      <c r="J30" s="106" t="str">
        <f>VLOOKUP(H30,PELIGROS!A$2:G$445,3,0)</f>
        <v>Lesiones, infecciones parasitarias</v>
      </c>
      <c r="K30" s="103" t="s">
        <v>31</v>
      </c>
      <c r="L30" s="106" t="str">
        <f>VLOOKUP(H30,PELIGROS!A$2:G$445,4,0)</f>
        <v>N/A</v>
      </c>
      <c r="M30" s="106" t="str">
        <f>VLOOKUP(H30,PELIGROS!A$2:G$445,5,0)</f>
        <v>N/A</v>
      </c>
      <c r="N30" s="103">
        <v>2</v>
      </c>
      <c r="O30" s="16">
        <v>3</v>
      </c>
      <c r="P30" s="16">
        <v>25</v>
      </c>
      <c r="Q30" s="16">
        <f t="shared" si="1"/>
        <v>6</v>
      </c>
      <c r="R30" s="16">
        <f t="shared" si="2"/>
        <v>150</v>
      </c>
      <c r="S30" s="93" t="str">
        <f t="shared" si="3"/>
        <v>M-6</v>
      </c>
      <c r="T30" s="35" t="str">
        <f t="shared" si="0"/>
        <v>II</v>
      </c>
      <c r="U30" s="35" t="str">
        <f t="shared" si="4"/>
        <v>No Aceptable o Aceptable Con Control Especifico</v>
      </c>
      <c r="V30" s="122"/>
      <c r="W30" s="106" t="str">
        <f>VLOOKUP(H30,PELIGROS!A$2:G$445,6,0)</f>
        <v>Enfermedades Parasitarias</v>
      </c>
      <c r="X30" s="17" t="s">
        <v>31</v>
      </c>
      <c r="Y30" s="17" t="s">
        <v>31</v>
      </c>
      <c r="Z30" s="17" t="s">
        <v>31</v>
      </c>
      <c r="AA30" s="15" t="s">
        <v>31</v>
      </c>
      <c r="AB30" s="15" t="str">
        <f>VLOOKUP(H30,PELIGROS!A$2:G$445,7,0)</f>
        <v xml:space="preserve">Riesgo Biológico, Autocuidado y/o Uso y manejo adecuado de E.P.P.
</v>
      </c>
      <c r="AC30" s="122"/>
      <c r="AD30" s="151"/>
    </row>
    <row r="31" spans="1:30" ht="48" customHeight="1" thickBot="1">
      <c r="A31" s="146"/>
      <c r="B31" s="146"/>
      <c r="C31" s="119"/>
      <c r="D31" s="119"/>
      <c r="E31" s="119"/>
      <c r="F31" s="119"/>
      <c r="G31" s="106" t="str">
        <f>VLOOKUP(H31,PELIGROS!A$1:G$445,2,0)</f>
        <v>Bacteria</v>
      </c>
      <c r="H31" s="93" t="s">
        <v>107</v>
      </c>
      <c r="I31" s="93" t="s">
        <v>1212</v>
      </c>
      <c r="J31" s="106" t="str">
        <f>VLOOKUP(H31,PELIGROS!A$2:G$445,3,0)</f>
        <v>Infecciones producidas por Bacterianas</v>
      </c>
      <c r="K31" s="103" t="s">
        <v>31</v>
      </c>
      <c r="L31" s="106" t="str">
        <f>VLOOKUP(H31,PELIGROS!A$2:G$445,4,0)</f>
        <v>Inspecciones planeadas e inspecciones no planeadas, procedimientos de programas de seguridad y salud en el trabajo</v>
      </c>
      <c r="M31" s="106" t="str">
        <f>VLOOKUP(H31,PELIGROS!A$2:G$445,5,0)</f>
        <v>Programa de vacunación, bota pantalon, overol, guantes, tapabocas, mascarillas con filtos</v>
      </c>
      <c r="N31" s="103">
        <v>2</v>
      </c>
      <c r="O31" s="16">
        <v>3</v>
      </c>
      <c r="P31" s="16">
        <v>10</v>
      </c>
      <c r="Q31" s="16">
        <f t="shared" si="1"/>
        <v>6</v>
      </c>
      <c r="R31" s="16">
        <f t="shared" si="2"/>
        <v>60</v>
      </c>
      <c r="S31" s="93" t="str">
        <f t="shared" si="3"/>
        <v>M-6</v>
      </c>
      <c r="T31" s="35" t="str">
        <f t="shared" si="0"/>
        <v>III</v>
      </c>
      <c r="U31" s="35" t="str">
        <f t="shared" si="4"/>
        <v>Mejorable</v>
      </c>
      <c r="V31" s="122"/>
      <c r="W31" s="106" t="str">
        <f>VLOOKUP(H31,PELIGROS!A$2:G$445,6,0)</f>
        <v xml:space="preserve">Enfermedades Infectocontagiosas
</v>
      </c>
      <c r="X31" s="17" t="s">
        <v>31</v>
      </c>
      <c r="Y31" s="17" t="s">
        <v>31</v>
      </c>
      <c r="Z31" s="17" t="s">
        <v>31</v>
      </c>
      <c r="AA31" s="15" t="s">
        <v>31</v>
      </c>
      <c r="AB31" s="15" t="str">
        <f>VLOOKUP(H31,PELIGROS!A$2:G$445,7,0)</f>
        <v xml:space="preserve">Riesgo Biológico, Autocuidado y/o Uso y manejo adecuado de E.P.P.
</v>
      </c>
      <c r="AC31" s="122"/>
      <c r="AD31" s="151"/>
    </row>
    <row r="32" spans="1:30" ht="48" customHeight="1" thickBot="1">
      <c r="A32" s="146"/>
      <c r="B32" s="146"/>
      <c r="C32" s="119"/>
      <c r="D32" s="119"/>
      <c r="E32" s="119"/>
      <c r="F32" s="119"/>
      <c r="G32" s="106" t="str">
        <f>VLOOKUP(H32,PELIGROS!A$1:G$445,2,0)</f>
        <v>Hongos</v>
      </c>
      <c r="H32" s="93" t="s">
        <v>116</v>
      </c>
      <c r="I32" s="93" t="s">
        <v>1212</v>
      </c>
      <c r="J32" s="106" t="str">
        <f>VLOOKUP(H32,PELIGROS!A$2:G$445,3,0)</f>
        <v>Micosis</v>
      </c>
      <c r="K32" s="103" t="s">
        <v>31</v>
      </c>
      <c r="L32" s="106" t="str">
        <f>VLOOKUP(H32,PELIGROS!A$2:G$445,4,0)</f>
        <v>Inspecciones planeadas e inspecciones no planeadas, procedimientos de programas de seguridad y salud en el trabajo</v>
      </c>
      <c r="M32" s="106" t="str">
        <f>VLOOKUP(H32,PELIGROS!A$2:G$445,5,0)</f>
        <v>Programa de vacunación, éxamenes periódicos</v>
      </c>
      <c r="N32" s="103">
        <v>2</v>
      </c>
      <c r="O32" s="16">
        <v>3</v>
      </c>
      <c r="P32" s="16">
        <v>10</v>
      </c>
      <c r="Q32" s="16">
        <f t="shared" si="1"/>
        <v>6</v>
      </c>
      <c r="R32" s="16">
        <f t="shared" si="2"/>
        <v>60</v>
      </c>
      <c r="S32" s="93" t="str">
        <f t="shared" si="3"/>
        <v>M-6</v>
      </c>
      <c r="T32" s="35" t="str">
        <f t="shared" si="0"/>
        <v>III</v>
      </c>
      <c r="U32" s="35" t="str">
        <f t="shared" si="4"/>
        <v>Mejorable</v>
      </c>
      <c r="V32" s="122"/>
      <c r="W32" s="106" t="str">
        <f>VLOOKUP(H32,PELIGROS!A$2:G$445,6,0)</f>
        <v>Micosis</v>
      </c>
      <c r="X32" s="17" t="s">
        <v>31</v>
      </c>
      <c r="Y32" s="17" t="s">
        <v>31</v>
      </c>
      <c r="Z32" s="17" t="s">
        <v>31</v>
      </c>
      <c r="AA32" s="15" t="s">
        <v>31</v>
      </c>
      <c r="AB32" s="15" t="str">
        <f>VLOOKUP(H32,PELIGROS!A$2:G$445,7,0)</f>
        <v xml:space="preserve">Riesgo Biológico, Autocuidado y/o Uso y manejo adecuado de E.P.P.
</v>
      </c>
      <c r="AC32" s="122"/>
      <c r="AD32" s="151"/>
    </row>
    <row r="33" spans="1:30" ht="48" customHeight="1" thickBot="1">
      <c r="A33" s="146"/>
      <c r="B33" s="146"/>
      <c r="C33" s="119"/>
      <c r="D33" s="119"/>
      <c r="E33" s="119"/>
      <c r="F33" s="119"/>
      <c r="G33" s="106" t="str">
        <f>VLOOKUP(H33,PELIGROS!A$1:G$445,2,0)</f>
        <v>Virus</v>
      </c>
      <c r="H33" s="93" t="s">
        <v>119</v>
      </c>
      <c r="I33" s="93" t="s">
        <v>1212</v>
      </c>
      <c r="J33" s="106" t="str">
        <f>VLOOKUP(H33,PELIGROS!A$2:G$445,3,0)</f>
        <v>Infecciones Virales</v>
      </c>
      <c r="K33" s="103" t="s">
        <v>31</v>
      </c>
      <c r="L33" s="106" t="str">
        <f>VLOOKUP(H33,PELIGROS!A$2:G$445,4,0)</f>
        <v>Inspecciones planeadas e inspecciones no planeadas, procedimientos de programas de seguridad y salud en el trabajo</v>
      </c>
      <c r="M33" s="106" t="str">
        <f>VLOOKUP(H33,PELIGROS!A$2:G$445,5,0)</f>
        <v>Programa de vacunación, bota pantalon, overol, guantes, tapabocas, mascarillas con filtos</v>
      </c>
      <c r="N33" s="103">
        <v>2</v>
      </c>
      <c r="O33" s="16">
        <v>3</v>
      </c>
      <c r="P33" s="16">
        <v>10</v>
      </c>
      <c r="Q33" s="16">
        <f t="shared" si="1"/>
        <v>6</v>
      </c>
      <c r="R33" s="16">
        <f t="shared" si="2"/>
        <v>60</v>
      </c>
      <c r="S33" s="93" t="str">
        <f t="shared" si="3"/>
        <v>M-6</v>
      </c>
      <c r="T33" s="35" t="str">
        <f t="shared" si="0"/>
        <v>III</v>
      </c>
      <c r="U33" s="35" t="str">
        <f t="shared" si="4"/>
        <v>Mejorable</v>
      </c>
      <c r="V33" s="122"/>
      <c r="W33" s="106" t="str">
        <f>VLOOKUP(H33,PELIGROS!A$2:G$445,6,0)</f>
        <v xml:space="preserve">Enfermedades Infectocontagiosas
</v>
      </c>
      <c r="X33" s="17" t="s">
        <v>31</v>
      </c>
      <c r="Y33" s="17" t="s">
        <v>31</v>
      </c>
      <c r="Z33" s="17" t="s">
        <v>31</v>
      </c>
      <c r="AA33" s="15" t="s">
        <v>31</v>
      </c>
      <c r="AB33" s="15" t="str">
        <f>VLOOKUP(H33,PELIGROS!A$2:G$445,7,0)</f>
        <v xml:space="preserve">Riesgo Biológico, Autocuidado y/o Uso y manejo adecuado de E.P.P.
</v>
      </c>
      <c r="AC33" s="122"/>
      <c r="AD33" s="151"/>
    </row>
    <row r="34" spans="1:30" ht="48" customHeight="1" thickBot="1">
      <c r="A34" s="146"/>
      <c r="B34" s="146"/>
      <c r="C34" s="119"/>
      <c r="D34" s="119"/>
      <c r="E34" s="119"/>
      <c r="F34" s="119"/>
      <c r="G34" s="106" t="str">
        <f>VLOOKUP(H34,PELIGROS!A$1:G$445,2,0)</f>
        <v>INFRAROJA, ULTRAVIOLETA, VISIBLE, RADIOFRECUENCIA, MICROONDAS, LASER</v>
      </c>
      <c r="H34" s="93" t="s">
        <v>66</v>
      </c>
      <c r="I34" s="93" t="s">
        <v>1214</v>
      </c>
      <c r="J34" s="106" t="str">
        <f>VLOOKUP(H34,PELIGROS!A$2:G$445,3,0)</f>
        <v>CÁNCER, LESIONES DÉRMICAS Y OCULARES</v>
      </c>
      <c r="K34" s="103" t="s">
        <v>31</v>
      </c>
      <c r="L34" s="106" t="str">
        <f>VLOOKUP(H34,PELIGROS!A$2:G$445,4,0)</f>
        <v>Inspecciones planeadas e inspecciones no planeadas, procedimientos de programas de seguridad y salud en el trabajo</v>
      </c>
      <c r="M34" s="106" t="str">
        <f>VLOOKUP(H34,PELIGROS!A$2:G$445,5,0)</f>
        <v>PROGRAMA BLOQUEADOR SOLAR</v>
      </c>
      <c r="N34" s="103">
        <v>2</v>
      </c>
      <c r="O34" s="16">
        <v>3</v>
      </c>
      <c r="P34" s="16">
        <v>10</v>
      </c>
      <c r="Q34" s="16">
        <f t="shared" si="1"/>
        <v>6</v>
      </c>
      <c r="R34" s="16">
        <f t="shared" si="2"/>
        <v>60</v>
      </c>
      <c r="S34" s="93" t="str">
        <f t="shared" si="3"/>
        <v>M-6</v>
      </c>
      <c r="T34" s="35" t="str">
        <f t="shared" si="0"/>
        <v>III</v>
      </c>
      <c r="U34" s="35" t="str">
        <f t="shared" si="4"/>
        <v>Mejorable</v>
      </c>
      <c r="V34" s="122"/>
      <c r="W34" s="106" t="str">
        <f>VLOOKUP(H34,PELIGROS!A$2:G$445,6,0)</f>
        <v>CÁNCER</v>
      </c>
      <c r="X34" s="17" t="s">
        <v>31</v>
      </c>
      <c r="Y34" s="17" t="s">
        <v>31</v>
      </c>
      <c r="Z34" s="17" t="s">
        <v>31</v>
      </c>
      <c r="AA34" s="15" t="s">
        <v>31</v>
      </c>
      <c r="AB34" s="15" t="s">
        <v>115</v>
      </c>
      <c r="AC34" s="17" t="s">
        <v>1239</v>
      </c>
      <c r="AD34" s="151"/>
    </row>
    <row r="35" spans="1:30" ht="48" customHeight="1" thickBot="1">
      <c r="A35" s="146"/>
      <c r="B35" s="146"/>
      <c r="C35" s="119"/>
      <c r="D35" s="119"/>
      <c r="E35" s="119"/>
      <c r="F35" s="119"/>
      <c r="G35" s="106" t="str">
        <f>VLOOKUP(H35,PELIGROS!A$1:G$445,2,0)</f>
        <v>MAQUINARIA O EQUIPO</v>
      </c>
      <c r="H35" s="93" t="s">
        <v>163</v>
      </c>
      <c r="I35" s="93" t="s">
        <v>1214</v>
      </c>
      <c r="J35" s="106" t="str">
        <f>VLOOKUP(H35,PELIGROS!A$2:G$445,3,0)</f>
        <v>SORDERA, ESTRÉS, HIPOACUSIA, CEFALA,IRRITABILIDAD</v>
      </c>
      <c r="K35" s="103" t="s">
        <v>31</v>
      </c>
      <c r="L35" s="106" t="str">
        <f>VLOOKUP(H35,PELIGROS!A$2:G$445,4,0)</f>
        <v>Inspecciones planeadas e inspecciones no planeadas, procedimientos de programas de seguridad y salud en el trabajo</v>
      </c>
      <c r="M35" s="106" t="str">
        <f>VLOOKUP(H35,PELIGROS!A$2:G$445,5,0)</f>
        <v>PVE RUIDO</v>
      </c>
      <c r="N35" s="103">
        <v>2</v>
      </c>
      <c r="O35" s="16">
        <v>3</v>
      </c>
      <c r="P35" s="16">
        <v>60</v>
      </c>
      <c r="Q35" s="16">
        <f t="shared" si="1"/>
        <v>6</v>
      </c>
      <c r="R35" s="16">
        <f t="shared" si="2"/>
        <v>360</v>
      </c>
      <c r="S35" s="93" t="str">
        <f t="shared" si="3"/>
        <v>M-6</v>
      </c>
      <c r="T35" s="35" t="str">
        <f t="shared" si="0"/>
        <v>II</v>
      </c>
      <c r="U35" s="35" t="str">
        <f t="shared" si="4"/>
        <v>No Aceptable o Aceptable Con Control Especifico</v>
      </c>
      <c r="V35" s="122"/>
      <c r="W35" s="106" t="str">
        <f>VLOOKUP(H35,PELIGROS!A$2:G$445,6,0)</f>
        <v>SORDERA</v>
      </c>
      <c r="X35" s="17" t="s">
        <v>31</v>
      </c>
      <c r="Y35" s="17" t="s">
        <v>31</v>
      </c>
      <c r="Z35" s="17" t="s">
        <v>31</v>
      </c>
      <c r="AA35" s="15" t="s">
        <v>31</v>
      </c>
      <c r="AB35" s="15" t="str">
        <f>VLOOKUP(H35,PELIGROS!A$2:G$445,7,0)</f>
        <v>USO DE EPP</v>
      </c>
      <c r="AC35" s="17" t="s">
        <v>1240</v>
      </c>
      <c r="AD35" s="151"/>
    </row>
    <row r="36" spans="1:30" ht="48" customHeight="1" thickBot="1">
      <c r="A36" s="146"/>
      <c r="B36" s="146"/>
      <c r="C36" s="119"/>
      <c r="D36" s="119"/>
      <c r="E36" s="119"/>
      <c r="F36" s="119"/>
      <c r="G36" s="106" t="str">
        <f>VLOOKUP(H36,PELIGROS!A$1:G$445,2,0)</f>
        <v>MAQUINARIA O EQUIPO</v>
      </c>
      <c r="H36" s="93" t="s">
        <v>176</v>
      </c>
      <c r="I36" s="93" t="s">
        <v>1214</v>
      </c>
      <c r="J36" s="106" t="str">
        <f>VLOOKUP(H36,PELIGROS!A$2:G$445,3,0)</f>
        <v>LESIONES  OSTEOMUSCULARES,  LESIONES OSTEOARTICULARES, SÍNTOMAS NEUROLÓGICOS</v>
      </c>
      <c r="K36" s="103" t="s">
        <v>31</v>
      </c>
      <c r="L36" s="106" t="str">
        <f>VLOOKUP(H36,PELIGROS!A$2:G$445,4,0)</f>
        <v>Inspecciones planeadas e inspecciones no planeadas, procedimientos de programas de seguridad y salud en el trabajo</v>
      </c>
      <c r="M36" s="106" t="str">
        <f>VLOOKUP(H36,PELIGROS!A$2:G$445,5,0)</f>
        <v>PVE RUIDO</v>
      </c>
      <c r="N36" s="103">
        <v>2</v>
      </c>
      <c r="O36" s="16">
        <v>3</v>
      </c>
      <c r="P36" s="16">
        <v>60</v>
      </c>
      <c r="Q36" s="16">
        <f t="shared" si="1"/>
        <v>6</v>
      </c>
      <c r="R36" s="16">
        <f t="shared" si="2"/>
        <v>360</v>
      </c>
      <c r="S36" s="93" t="str">
        <f t="shared" si="3"/>
        <v>M-6</v>
      </c>
      <c r="T36" s="35" t="str">
        <f t="shared" si="0"/>
        <v>II</v>
      </c>
      <c r="U36" s="35" t="str">
        <f t="shared" si="4"/>
        <v>No Aceptable o Aceptable Con Control Especifico</v>
      </c>
      <c r="V36" s="122"/>
      <c r="W36" s="106" t="str">
        <f>VLOOKUP(H36,PELIGROS!A$2:G$445,6,0)</f>
        <v>SÍNTOMAS NEUROLÓGICOS</v>
      </c>
      <c r="X36" s="17" t="s">
        <v>31</v>
      </c>
      <c r="Y36" s="17" t="s">
        <v>31</v>
      </c>
      <c r="Z36" s="17" t="s">
        <v>31</v>
      </c>
      <c r="AA36" s="15" t="s">
        <v>31</v>
      </c>
      <c r="AB36" s="15" t="str">
        <f>VLOOKUP(H36,PELIGROS!A$2:G$445,7,0)</f>
        <v>N/A</v>
      </c>
      <c r="AC36" s="17" t="s">
        <v>1241</v>
      </c>
      <c r="AD36" s="151"/>
    </row>
    <row r="37" spans="1:30" ht="48" customHeight="1" thickBot="1">
      <c r="A37" s="146"/>
      <c r="B37" s="146"/>
      <c r="C37" s="119"/>
      <c r="D37" s="119"/>
      <c r="E37" s="119"/>
      <c r="F37" s="119"/>
      <c r="G37" s="106" t="str">
        <f>VLOOKUP(H37,PELIGROS!A$1:G$445,2,0)</f>
        <v>GASES Y VAPORES</v>
      </c>
      <c r="H37" s="93" t="s">
        <v>249</v>
      </c>
      <c r="I37" s="93" t="s">
        <v>1254</v>
      </c>
      <c r="J37" s="106" t="str">
        <f>VLOOKUP(H37,PELIGROS!A$2:G$445,3,0)</f>
        <v xml:space="preserve"> LESIONES EN LA PIEL, IRRITACIÓN EN VÍAS  RESPIRATORIAS, MUERTE</v>
      </c>
      <c r="K37" s="103" t="s">
        <v>31</v>
      </c>
      <c r="L37" s="106" t="str">
        <f>VLOOKUP(H37,PELIGROS!A$2:G$445,4,0)</f>
        <v>Inspecciones planeadas e inspecciones no planeadas, procedimientos de programas de seguridad y salud en el trabajo</v>
      </c>
      <c r="M37" s="106" t="str">
        <f>VLOOKUP(H37,PELIGROS!A$2:G$445,5,0)</f>
        <v>EPP TAPABOCAS, CARETAS CON FILTROS</v>
      </c>
      <c r="N37" s="103">
        <v>2</v>
      </c>
      <c r="O37" s="16">
        <v>2</v>
      </c>
      <c r="P37" s="16">
        <v>60</v>
      </c>
      <c r="Q37" s="16">
        <f t="shared" si="1"/>
        <v>4</v>
      </c>
      <c r="R37" s="16">
        <f t="shared" si="2"/>
        <v>240</v>
      </c>
      <c r="S37" s="93" t="str">
        <f t="shared" si="3"/>
        <v>B-4</v>
      </c>
      <c r="T37" s="35" t="str">
        <f t="shared" si="0"/>
        <v>II</v>
      </c>
      <c r="U37" s="35" t="str">
        <f t="shared" si="4"/>
        <v>No Aceptable o Aceptable Con Control Especifico</v>
      </c>
      <c r="V37" s="122"/>
      <c r="W37" s="106" t="str">
        <f>VLOOKUP(H37,PELIGROS!A$2:G$445,6,0)</f>
        <v xml:space="preserve"> MUERTE</v>
      </c>
      <c r="X37" s="17" t="s">
        <v>31</v>
      </c>
      <c r="Y37" s="17" t="s">
        <v>31</v>
      </c>
      <c r="Z37" s="17" t="s">
        <v>31</v>
      </c>
      <c r="AA37" s="15" t="s">
        <v>31</v>
      </c>
      <c r="AB37" s="15" t="str">
        <f>VLOOKUP(H37,PELIGROS!A$2:G$445,7,0)</f>
        <v>USO Y MANEJO ADECUADO DE E.P.P.</v>
      </c>
      <c r="AC37" s="17" t="s">
        <v>1258</v>
      </c>
      <c r="AD37" s="151"/>
    </row>
    <row r="38" spans="1:30" ht="48" customHeight="1" thickBot="1">
      <c r="A38" s="146"/>
      <c r="B38" s="146"/>
      <c r="C38" s="119"/>
      <c r="D38" s="119"/>
      <c r="E38" s="119"/>
      <c r="F38" s="119"/>
      <c r="G38" s="106" t="str">
        <f>VLOOKUP(H38,PELIGROS!A$1:G$445,2,0)</f>
        <v>MATERIAL PARTICULADO</v>
      </c>
      <c r="H38" s="93" t="s">
        <v>268</v>
      </c>
      <c r="I38" s="93" t="s">
        <v>1254</v>
      </c>
      <c r="J38" s="106" t="str">
        <f>VLOOKUP(H38,PELIGROS!A$2:G$445,3,0)</f>
        <v>NEUMOCONIOSIS, BRONQUITIS, ASMA, SILICOSIS</v>
      </c>
      <c r="K38" s="103" t="s">
        <v>31</v>
      </c>
      <c r="L38" s="106" t="str">
        <f>VLOOKUP(H38,PELIGROS!A$2:G$445,4,0)</f>
        <v>Inspecciones planeadas e inspecciones no planeadas, procedimientos de programas de seguridad y salud en el trabajo</v>
      </c>
      <c r="M38" s="106" t="str">
        <f>VLOOKUP(H38,PELIGROS!A$2:G$445,5,0)</f>
        <v>EPP MASCARILLAS Y FILTROS</v>
      </c>
      <c r="N38" s="103">
        <v>2</v>
      </c>
      <c r="O38" s="16">
        <v>2</v>
      </c>
      <c r="P38" s="16">
        <v>10</v>
      </c>
      <c r="Q38" s="16">
        <f t="shared" si="1"/>
        <v>4</v>
      </c>
      <c r="R38" s="16">
        <f t="shared" si="2"/>
        <v>40</v>
      </c>
      <c r="S38" s="93" t="str">
        <f t="shared" si="3"/>
        <v>B-4</v>
      </c>
      <c r="T38" s="35" t="str">
        <f t="shared" si="0"/>
        <v>III</v>
      </c>
      <c r="U38" s="35" t="str">
        <f t="shared" si="4"/>
        <v>Mejorable</v>
      </c>
      <c r="V38" s="122"/>
      <c r="W38" s="106" t="str">
        <f>VLOOKUP(H38,PELIGROS!A$2:G$445,6,0)</f>
        <v>NEUMOCONIOSIS</v>
      </c>
      <c r="X38" s="17" t="s">
        <v>31</v>
      </c>
      <c r="Y38" s="17" t="s">
        <v>31</v>
      </c>
      <c r="Z38" s="17" t="s">
        <v>31</v>
      </c>
      <c r="AA38" s="15" t="s">
        <v>31</v>
      </c>
      <c r="AB38" s="15" t="str">
        <f>VLOOKUP(H38,PELIGROS!A$2:G$445,7,0)</f>
        <v>USO Y MANEJO DE LOS EPP</v>
      </c>
      <c r="AC38" s="17" t="s">
        <v>1259</v>
      </c>
      <c r="AD38" s="151"/>
    </row>
    <row r="39" spans="1:30" ht="48" customHeight="1" thickBot="1">
      <c r="A39" s="146"/>
      <c r="B39" s="146"/>
      <c r="C39" s="119"/>
      <c r="D39" s="119"/>
      <c r="E39" s="119"/>
      <c r="F39" s="119"/>
      <c r="G39" s="106" t="str">
        <f>VLOOKUP(H39,PELIGROS!A$1:G$445,2,0)</f>
        <v>CONCENTRACIÓN EN ACTIVIDADES DE ALTO DESEMPEÑO MENTAL</v>
      </c>
      <c r="H39" s="93" t="s">
        <v>71</v>
      </c>
      <c r="I39" s="93" t="s">
        <v>1211</v>
      </c>
      <c r="J39" s="106" t="str">
        <f>VLOOKUP(H39,PELIGROS!A$2:G$445,3,0)</f>
        <v>ESTRÉS, CEFALEA, IRRITABILIDAD</v>
      </c>
      <c r="K39" s="103" t="s">
        <v>31</v>
      </c>
      <c r="L39" s="106" t="str">
        <f>VLOOKUP(H39,PELIGROS!A$2:G$445,4,0)</f>
        <v>N/A</v>
      </c>
      <c r="M39" s="106" t="str">
        <f>VLOOKUP(H39,PELIGROS!A$2:G$445,5,0)</f>
        <v>PVE PSICOSOCIAL</v>
      </c>
      <c r="N39" s="103">
        <v>2</v>
      </c>
      <c r="O39" s="16">
        <v>3</v>
      </c>
      <c r="P39" s="16">
        <v>10</v>
      </c>
      <c r="Q39" s="16">
        <f t="shared" si="1"/>
        <v>6</v>
      </c>
      <c r="R39" s="16">
        <f t="shared" si="2"/>
        <v>60</v>
      </c>
      <c r="S39" s="93" t="str">
        <f t="shared" si="3"/>
        <v>M-6</v>
      </c>
      <c r="T39" s="35" t="str">
        <f t="shared" si="0"/>
        <v>III</v>
      </c>
      <c r="U39" s="35" t="str">
        <f t="shared" si="4"/>
        <v>Mejorable</v>
      </c>
      <c r="V39" s="122"/>
      <c r="W39" s="106" t="str">
        <f>VLOOKUP(H39,PELIGROS!A$2:G$445,6,0)</f>
        <v>ESTRÉS</v>
      </c>
      <c r="X39" s="17" t="s">
        <v>31</v>
      </c>
      <c r="Y39" s="17" t="s">
        <v>31</v>
      </c>
      <c r="Z39" s="17" t="s">
        <v>31</v>
      </c>
      <c r="AA39" s="15" t="s">
        <v>31</v>
      </c>
      <c r="AB39" s="15" t="str">
        <f>VLOOKUP(H39,PELIGROS!A$2:G$445,7,0)</f>
        <v>N/A</v>
      </c>
      <c r="AC39" s="122" t="s">
        <v>1199</v>
      </c>
      <c r="AD39" s="151"/>
    </row>
    <row r="40" spans="1:30" ht="48" customHeight="1" thickBot="1">
      <c r="A40" s="146"/>
      <c r="B40" s="146"/>
      <c r="C40" s="119"/>
      <c r="D40" s="119"/>
      <c r="E40" s="119"/>
      <c r="F40" s="119"/>
      <c r="G40" s="106" t="str">
        <f>VLOOKUP(H40,PELIGROS!A$1:G$445,2,0)</f>
        <v>NATURALEZA DE LA TAREA</v>
      </c>
      <c r="H40" s="93" t="s">
        <v>75</v>
      </c>
      <c r="I40" s="93" t="s">
        <v>1211</v>
      </c>
      <c r="J40" s="106" t="str">
        <f>VLOOKUP(H40,PELIGROS!A$2:G$445,3,0)</f>
        <v>ESTRÉS,  TRANSTORNOS DEL SUEÑO</v>
      </c>
      <c r="K40" s="103" t="s">
        <v>31</v>
      </c>
      <c r="L40" s="106" t="str">
        <f>VLOOKUP(H40,PELIGROS!A$2:G$445,4,0)</f>
        <v>N/A</v>
      </c>
      <c r="M40" s="106" t="str">
        <f>VLOOKUP(H40,PELIGROS!A$2:G$445,5,0)</f>
        <v>PVE PSICOSOCIAL</v>
      </c>
      <c r="N40" s="103">
        <v>2</v>
      </c>
      <c r="O40" s="16">
        <v>3</v>
      </c>
      <c r="P40" s="16">
        <v>10</v>
      </c>
      <c r="Q40" s="16">
        <f t="shared" si="1"/>
        <v>6</v>
      </c>
      <c r="R40" s="16">
        <f t="shared" si="2"/>
        <v>60</v>
      </c>
      <c r="S40" s="93" t="str">
        <f t="shared" si="3"/>
        <v>M-6</v>
      </c>
      <c r="T40" s="35" t="str">
        <f t="shared" si="0"/>
        <v>III</v>
      </c>
      <c r="U40" s="35" t="str">
        <f t="shared" si="4"/>
        <v>Mejorable</v>
      </c>
      <c r="V40" s="122"/>
      <c r="W40" s="106" t="str">
        <f>VLOOKUP(H40,PELIGROS!A$2:G$445,6,0)</f>
        <v>ESTRÉS</v>
      </c>
      <c r="X40" s="17" t="s">
        <v>31</v>
      </c>
      <c r="Y40" s="17" t="s">
        <v>31</v>
      </c>
      <c r="Z40" s="17" t="s">
        <v>31</v>
      </c>
      <c r="AA40" s="15" t="s">
        <v>31</v>
      </c>
      <c r="AB40" s="15" t="str">
        <f>VLOOKUP(H40,PELIGROS!A$2:G$445,7,0)</f>
        <v>N/A</v>
      </c>
      <c r="AC40" s="122"/>
      <c r="AD40" s="151"/>
    </row>
    <row r="41" spans="1:30" ht="48" customHeight="1" thickBot="1">
      <c r="A41" s="146"/>
      <c r="B41" s="146"/>
      <c r="C41" s="119"/>
      <c r="D41" s="119"/>
      <c r="E41" s="119"/>
      <c r="F41" s="119"/>
      <c r="G41" s="106" t="str">
        <f>VLOOKUP(H41,PELIGROS!A$1:G$445,2,0)</f>
        <v>Forzadas, Prolongadas</v>
      </c>
      <c r="H41" s="93" t="s">
        <v>39</v>
      </c>
      <c r="I41" s="93" t="s">
        <v>1216</v>
      </c>
      <c r="J41" s="106" t="str">
        <f>VLOOKUP(H41,PELIGROS!A$2:G$445,3,0)</f>
        <v xml:space="preserve">Lesiones osteomusculares, lesiones osteoarticulares
</v>
      </c>
      <c r="K41" s="103" t="s">
        <v>31</v>
      </c>
      <c r="L41" s="106" t="str">
        <f>VLOOKUP(H41,PELIGROS!A$2:G$445,4,0)</f>
        <v>Inspecciones planeadas e inspecciones no planeadas, procedimientos de programas de seguridad y salud en el trabajo</v>
      </c>
      <c r="M41" s="106" t="str">
        <f>VLOOKUP(H41,PELIGROS!A$2:G$445,5,0)</f>
        <v>PVE Biomecánico, programa pausas activas, exámenes periódicos, recomendaciones, control de posturas</v>
      </c>
      <c r="N41" s="103">
        <v>2</v>
      </c>
      <c r="O41" s="16">
        <v>3</v>
      </c>
      <c r="P41" s="16">
        <v>25</v>
      </c>
      <c r="Q41" s="16">
        <f t="shared" si="1"/>
        <v>6</v>
      </c>
      <c r="R41" s="16">
        <f t="shared" si="2"/>
        <v>150</v>
      </c>
      <c r="S41" s="93" t="str">
        <f t="shared" si="3"/>
        <v>M-6</v>
      </c>
      <c r="T41" s="35" t="str">
        <f t="shared" si="0"/>
        <v>II</v>
      </c>
      <c r="U41" s="35" t="str">
        <f t="shared" si="4"/>
        <v>No Aceptable o Aceptable Con Control Especifico</v>
      </c>
      <c r="V41" s="122"/>
      <c r="W41" s="106" t="str">
        <f>VLOOKUP(H41,PELIGROS!A$2:G$445,6,0)</f>
        <v>Enfermedades Osteomusculares</v>
      </c>
      <c r="X41" s="17" t="s">
        <v>31</v>
      </c>
      <c r="Y41" s="17" t="s">
        <v>31</v>
      </c>
      <c r="Z41" s="17" t="s">
        <v>31</v>
      </c>
      <c r="AA41" s="15" t="s">
        <v>31</v>
      </c>
      <c r="AB41" s="15" t="str">
        <f>VLOOKUP(H41,PELIGROS!A$2:G$445,7,0)</f>
        <v>Prevención en lesiones osteomusculares, líderes de pausas activas</v>
      </c>
      <c r="AC41" s="17" t="s">
        <v>1242</v>
      </c>
      <c r="AD41" s="151"/>
    </row>
    <row r="42" spans="1:30" ht="48" customHeight="1" thickBot="1">
      <c r="A42" s="146"/>
      <c r="B42" s="146"/>
      <c r="C42" s="119"/>
      <c r="D42" s="119"/>
      <c r="E42" s="119"/>
      <c r="F42" s="119"/>
      <c r="G42" s="106" t="str">
        <f>VLOOKUP(H42,PELIGROS!A$1:G$445,2,0)</f>
        <v>Atropellamiento, Envestir</v>
      </c>
      <c r="H42" s="93" t="s">
        <v>1186</v>
      </c>
      <c r="I42" s="93" t="s">
        <v>1210</v>
      </c>
      <c r="J42" s="106" t="str">
        <f>VLOOKUP(H42,PELIGROS!A$2:G$445,3,0)</f>
        <v>Lesiones, pérdidas materiales, muerte</v>
      </c>
      <c r="K42" s="103" t="s">
        <v>31</v>
      </c>
      <c r="L42" s="106" t="str">
        <f>VLOOKUP(H42,PELIGROS!A$2:G$445,4,0)</f>
        <v>Inspecciones planeadas e inspecciones no planeadas, procedimientos de programas de seguridad y salud en el trabajo</v>
      </c>
      <c r="M42" s="106" t="str">
        <f>VLOOKUP(H42,PELIGROS!A$2:G$445,5,0)</f>
        <v>Programa de seguridad vial, señalización</v>
      </c>
      <c r="N42" s="103">
        <v>2</v>
      </c>
      <c r="O42" s="16">
        <v>3</v>
      </c>
      <c r="P42" s="16">
        <v>60</v>
      </c>
      <c r="Q42" s="16">
        <f t="shared" si="1"/>
        <v>6</v>
      </c>
      <c r="R42" s="16">
        <f t="shared" si="2"/>
        <v>360</v>
      </c>
      <c r="S42" s="93" t="str">
        <f t="shared" si="3"/>
        <v>M-6</v>
      </c>
      <c r="T42" s="35" t="str">
        <f t="shared" si="0"/>
        <v>II</v>
      </c>
      <c r="U42" s="35" t="str">
        <f t="shared" si="4"/>
        <v>No Aceptable o Aceptable Con Control Especifico</v>
      </c>
      <c r="V42" s="122"/>
      <c r="W42" s="106" t="str">
        <f>VLOOKUP(H42,PELIGROS!A$2:G$445,6,0)</f>
        <v>Muerte</v>
      </c>
      <c r="X42" s="17" t="s">
        <v>31</v>
      </c>
      <c r="Y42" s="17" t="s">
        <v>31</v>
      </c>
      <c r="Z42" s="17" t="s">
        <v>31</v>
      </c>
      <c r="AA42" s="15" t="s">
        <v>31</v>
      </c>
      <c r="AB42" s="15" t="str">
        <f>VLOOKUP(H42,PELIGROS!A$2:G$445,7,0)</f>
        <v>Seguridad vial y manejo defensivo, aseguramiento de áreas de trabajo</v>
      </c>
      <c r="AC42" s="17" t="s">
        <v>1209</v>
      </c>
      <c r="AD42" s="151"/>
    </row>
    <row r="43" spans="1:30" ht="48" customHeight="1" thickBot="1">
      <c r="A43" s="146"/>
      <c r="B43" s="146"/>
      <c r="C43" s="119"/>
      <c r="D43" s="119"/>
      <c r="E43" s="119"/>
      <c r="F43" s="119"/>
      <c r="G43" s="106" t="str">
        <f>VLOOKUP(H43,PELIGROS!A$1:G$445,2,0)</f>
        <v>Reparación de redes e instalaciones</v>
      </c>
      <c r="H43" s="93" t="s">
        <v>575</v>
      </c>
      <c r="I43" s="93" t="s">
        <v>1210</v>
      </c>
      <c r="J43" s="106" t="str">
        <f>VLOOKUP(H43,PELIGROS!A$2:G$445,3,0)</f>
        <v>Atrapamiento, apastamiento, lesiones, fracturas, muerte</v>
      </c>
      <c r="K43" s="103" t="s">
        <v>31</v>
      </c>
      <c r="L43" s="106" t="str">
        <f>VLOOKUP(H43,PELIGROS!A$2:G$445,4,0)</f>
        <v>Inspecciones planeadas e inspecciones no planeadas, procedimientos de programas de seguridad y salud en el trabajo</v>
      </c>
      <c r="M43" s="106" t="str">
        <f>VLOOKUP(H43,PELIGROS!A$2:G$445,5,0)</f>
        <v>E.P.P. Colectivos entibados y cajas de entibados</v>
      </c>
      <c r="N43" s="103">
        <v>2</v>
      </c>
      <c r="O43" s="16">
        <v>2</v>
      </c>
      <c r="P43" s="16">
        <v>25</v>
      </c>
      <c r="Q43" s="16">
        <f t="shared" si="1"/>
        <v>4</v>
      </c>
      <c r="R43" s="16">
        <f t="shared" si="2"/>
        <v>100</v>
      </c>
      <c r="S43" s="93" t="str">
        <f t="shared" si="3"/>
        <v>B-4</v>
      </c>
      <c r="T43" s="35" t="str">
        <f t="shared" si="0"/>
        <v>III</v>
      </c>
      <c r="U43" s="35" t="str">
        <f t="shared" si="4"/>
        <v>Mejorable</v>
      </c>
      <c r="V43" s="122"/>
      <c r="W43" s="106" t="str">
        <f>VLOOKUP(H43,PELIGROS!A$2:G$445,6,0)</f>
        <v>Muerte</v>
      </c>
      <c r="X43" s="17" t="s">
        <v>31</v>
      </c>
      <c r="Y43" s="17" t="s">
        <v>31</v>
      </c>
      <c r="Z43" s="17" t="s">
        <v>31</v>
      </c>
      <c r="AA43" s="15" t="s">
        <v>31</v>
      </c>
      <c r="AB43" s="15" t="str">
        <f>VLOOKUP(H43,PELIGROS!A$2:G$445,7,0)</f>
        <v>Prevención en riesgo en excavaciones y manejo de entibados, prevención en roturas de redes de gas antural, diligenciamieto de permisos de trabajo, uso y manejo adecuado de E.P.P.</v>
      </c>
      <c r="AC43" s="17" t="s">
        <v>1249</v>
      </c>
      <c r="AD43" s="151"/>
    </row>
    <row r="44" spans="1:30" ht="48" customHeight="1" thickBot="1">
      <c r="A44" s="146"/>
      <c r="B44" s="146"/>
      <c r="C44" s="119"/>
      <c r="D44" s="119"/>
      <c r="E44" s="119"/>
      <c r="F44" s="119"/>
      <c r="G44" s="106" t="str">
        <f>VLOOKUP(H44,PELIGROS!A$1:G$445,2,0)</f>
        <v>Maquinaria y equipo</v>
      </c>
      <c r="H44" s="93" t="s">
        <v>611</v>
      </c>
      <c r="I44" s="93" t="s">
        <v>1210</v>
      </c>
      <c r="J44" s="106" t="str">
        <f>VLOOKUP(H44,PELIGROS!A$2:G$445,3,0)</f>
        <v>Atrapamiento, amputación, aplastamiento, fractura, muerte</v>
      </c>
      <c r="K44" s="103" t="s">
        <v>31</v>
      </c>
      <c r="L44" s="106" t="str">
        <f>VLOOKUP(H44,PELIGROS!A$2:G$445,4,0)</f>
        <v>Inspecciones planeadas e inspecciones no planeadas, procedimientos de programas de seguridad y salud en el trabajo</v>
      </c>
      <c r="M44" s="106" t="str">
        <f>VLOOKUP(H44,PELIGROS!A$2:G$445,5,0)</f>
        <v>E.P.P.</v>
      </c>
      <c r="N44" s="103">
        <v>2</v>
      </c>
      <c r="O44" s="16">
        <v>3</v>
      </c>
      <c r="P44" s="16">
        <v>60</v>
      </c>
      <c r="Q44" s="16">
        <f t="shared" si="1"/>
        <v>6</v>
      </c>
      <c r="R44" s="16">
        <f t="shared" si="2"/>
        <v>360</v>
      </c>
      <c r="S44" s="93" t="str">
        <f t="shared" si="3"/>
        <v>M-6</v>
      </c>
      <c r="T44" s="35" t="str">
        <f t="shared" si="0"/>
        <v>II</v>
      </c>
      <c r="U44" s="35" t="str">
        <f t="shared" si="4"/>
        <v>No Aceptable o Aceptable Con Control Especifico</v>
      </c>
      <c r="V44" s="122"/>
      <c r="W44" s="106" t="str">
        <f>VLOOKUP(H44,PELIGROS!A$2:G$445,6,0)</f>
        <v>Aplastamiento</v>
      </c>
      <c r="X44" s="17" t="s">
        <v>31</v>
      </c>
      <c r="Y44" s="17" t="s">
        <v>31</v>
      </c>
      <c r="Z44" s="17" t="s">
        <v>31</v>
      </c>
      <c r="AA44" s="15" t="s">
        <v>31</v>
      </c>
      <c r="AB44" s="15" t="str">
        <f>VLOOKUP(H44,PELIGROS!A$2:G$445,7,0)</f>
        <v>Uso y manejo adecuado de E.P.P., uso y manejo adecuado de herramientas amnuales y/o máquinas y equipos</v>
      </c>
      <c r="AC44" s="17" t="s">
        <v>1243</v>
      </c>
      <c r="AD44" s="151"/>
    </row>
    <row r="45" spans="1:30" ht="48" customHeight="1" thickBot="1">
      <c r="A45" s="146"/>
      <c r="B45" s="146"/>
      <c r="C45" s="119"/>
      <c r="D45" s="119"/>
      <c r="E45" s="119"/>
      <c r="F45" s="119"/>
      <c r="G45" s="114" t="str">
        <f>VLOOKUP(H45,PELIGROS!A$1:G$445,2,0)</f>
        <v>Inadecuadas conexiones eléctricas-saturación en tomas de energía</v>
      </c>
      <c r="H45" s="93" t="s">
        <v>565</v>
      </c>
      <c r="I45" s="93" t="s">
        <v>1210</v>
      </c>
      <c r="J45" s="114" t="str">
        <f>VLOOKUP(H45,PELIGROS!A$2:G$445,3,0)</f>
        <v>Quemaduras, electrocución, muerte</v>
      </c>
      <c r="K45" s="113" t="s">
        <v>31</v>
      </c>
      <c r="L45" s="114" t="str">
        <f>VLOOKUP(H45,PELIGROS!A$2:G$445,4,0)</f>
        <v>Inspecciones planeadas e inspecciones no planeadas, procedimientos de programas de seguridad y salud en el trabajo</v>
      </c>
      <c r="M45" s="114" t="str">
        <f>VLOOKUP(H45,PELIGROS!A$2:G$445,5,0)</f>
        <v>E.P.P. Bota dieléctrica, Casco dieléctrico</v>
      </c>
      <c r="N45" s="113">
        <v>2</v>
      </c>
      <c r="O45" s="16">
        <v>2</v>
      </c>
      <c r="P45" s="16">
        <v>25</v>
      </c>
      <c r="Q45" s="16">
        <f t="shared" si="1"/>
        <v>4</v>
      </c>
      <c r="R45" s="16">
        <f t="shared" si="2"/>
        <v>100</v>
      </c>
      <c r="S45" s="93" t="str">
        <f t="shared" si="3"/>
        <v>B-4</v>
      </c>
      <c r="T45" s="35" t="str">
        <f t="shared" si="0"/>
        <v>III</v>
      </c>
      <c r="U45" s="35" t="str">
        <f t="shared" si="4"/>
        <v>Mejorable</v>
      </c>
      <c r="V45" s="122"/>
      <c r="W45" s="114" t="str">
        <f>VLOOKUP(H45,PELIGROS!A$2:G$445,6,0)</f>
        <v>Muerte</v>
      </c>
      <c r="X45" s="17" t="s">
        <v>31</v>
      </c>
      <c r="Y45" s="17" t="s">
        <v>31</v>
      </c>
      <c r="Z45" s="17" t="s">
        <v>31</v>
      </c>
      <c r="AA45" s="15" t="s">
        <v>31</v>
      </c>
      <c r="AB45" s="15" t="str">
        <f>VLOOKUP(H45,PELIGROS!A$2:G$445,7,0)</f>
        <v>Uso y manejo adecuado de E.P.P., actos y condiciones inseguras</v>
      </c>
      <c r="AC45" s="17" t="s">
        <v>1273</v>
      </c>
      <c r="AD45" s="151"/>
    </row>
    <row r="46" spans="1:30" ht="48" customHeight="1" thickBot="1">
      <c r="A46" s="146"/>
      <c r="B46" s="146"/>
      <c r="C46" s="119"/>
      <c r="D46" s="119"/>
      <c r="E46" s="119"/>
      <c r="F46" s="119"/>
      <c r="G46" s="106" t="str">
        <f>VLOOKUP(H46,PELIGROS!A$1:G$445,2,0)</f>
        <v>Atraco, golpiza, atentados y secuestrados</v>
      </c>
      <c r="H46" s="93" t="s">
        <v>56</v>
      </c>
      <c r="I46" s="93" t="s">
        <v>1210</v>
      </c>
      <c r="J46" s="106" t="str">
        <f>VLOOKUP(H46,PELIGROS!A$2:G$445,3,0)</f>
        <v>Estrés, golpes, Secuestros</v>
      </c>
      <c r="K46" s="103" t="s">
        <v>31</v>
      </c>
      <c r="L46" s="106" t="str">
        <f>VLOOKUP(H46,PELIGROS!A$2:G$445,4,0)</f>
        <v>Inspecciones planeadas e inspecciones no planeadas, procedimientos de programas de seguridad y salud en el trabajo</v>
      </c>
      <c r="M46" s="106" t="str">
        <f>VLOOKUP(H46,PELIGROS!A$2:G$445,5,0)</f>
        <v xml:space="preserve">Uniformes Corporativos, Caquetas corporativas, Carnetización
</v>
      </c>
      <c r="N46" s="103">
        <v>2</v>
      </c>
      <c r="O46" s="16">
        <v>3</v>
      </c>
      <c r="P46" s="16">
        <v>60</v>
      </c>
      <c r="Q46" s="16">
        <f t="shared" si="1"/>
        <v>6</v>
      </c>
      <c r="R46" s="16">
        <f t="shared" si="2"/>
        <v>360</v>
      </c>
      <c r="S46" s="93" t="str">
        <f t="shared" si="3"/>
        <v>M-6</v>
      </c>
      <c r="T46" s="35" t="str">
        <f t="shared" si="0"/>
        <v>II</v>
      </c>
      <c r="U46" s="35" t="str">
        <f t="shared" si="4"/>
        <v>No Aceptable o Aceptable Con Control Especifico</v>
      </c>
      <c r="V46" s="122"/>
      <c r="W46" s="106" t="str">
        <f>VLOOKUP(H46,PELIGROS!A$2:G$445,6,0)</f>
        <v>Secuestros</v>
      </c>
      <c r="X46" s="17" t="s">
        <v>31</v>
      </c>
      <c r="Y46" s="17" t="s">
        <v>31</v>
      </c>
      <c r="Z46" s="17" t="s">
        <v>31</v>
      </c>
      <c r="AA46" s="15" t="s">
        <v>31</v>
      </c>
      <c r="AB46" s="15" t="str">
        <f>VLOOKUP(H46,PELIGROS!A$2:G$445,7,0)</f>
        <v>N/A</v>
      </c>
      <c r="AC46" s="17" t="s">
        <v>1222</v>
      </c>
      <c r="AD46" s="151"/>
    </row>
    <row r="47" spans="1:30" ht="48" customHeight="1" thickBot="1">
      <c r="A47" s="146"/>
      <c r="B47" s="146"/>
      <c r="C47" s="120"/>
      <c r="D47" s="120"/>
      <c r="E47" s="120"/>
      <c r="F47" s="120"/>
      <c r="G47" s="107" t="str">
        <f>VLOOKUP(H47,PELIGROS!A$1:G$445,2,0)</f>
        <v>SISMOS, INCENDIOS, INUNDACIONES, TERREMOTOS, VENDAVALES, DERRUMBE</v>
      </c>
      <c r="H47" s="94" t="s">
        <v>61</v>
      </c>
      <c r="I47" s="94" t="s">
        <v>1220</v>
      </c>
      <c r="J47" s="107" t="str">
        <f>VLOOKUP(H47,PELIGROS!A$2:G$445,3,0)</f>
        <v>SISMOS, INCENDIOS, INUNDACIONES, TERREMOTOS, VENDAVALES</v>
      </c>
      <c r="K47" s="104" t="s">
        <v>31</v>
      </c>
      <c r="L47" s="107" t="str">
        <f>VLOOKUP(H47,PELIGROS!A$2:G$445,4,0)</f>
        <v>Inspecciones planeadas e inspecciones no planeadas, procedimientos de programas de seguridad y salud en el trabajo</v>
      </c>
      <c r="M47" s="107" t="str">
        <f>VLOOKUP(H47,PELIGROS!A$2:G$445,5,0)</f>
        <v>BRIGADAS DE EMERGENCIAS</v>
      </c>
      <c r="N47" s="104">
        <v>2</v>
      </c>
      <c r="O47" s="19">
        <v>1</v>
      </c>
      <c r="P47" s="19">
        <v>100</v>
      </c>
      <c r="Q47" s="19">
        <f t="shared" si="1"/>
        <v>2</v>
      </c>
      <c r="R47" s="19">
        <f t="shared" si="2"/>
        <v>200</v>
      </c>
      <c r="S47" s="94" t="str">
        <f t="shared" si="3"/>
        <v>B-2</v>
      </c>
      <c r="T47" s="36" t="str">
        <f t="shared" si="0"/>
        <v>II</v>
      </c>
      <c r="U47" s="36" t="str">
        <f t="shared" si="4"/>
        <v>No Aceptable o Aceptable Con Control Especifico</v>
      </c>
      <c r="V47" s="123"/>
      <c r="W47" s="107" t="str">
        <f>VLOOKUP(H47,PELIGROS!A$2:G$445,6,0)</f>
        <v>MUERTE</v>
      </c>
      <c r="X47" s="20" t="s">
        <v>31</v>
      </c>
      <c r="Y47" s="20" t="s">
        <v>31</v>
      </c>
      <c r="Z47" s="20" t="s">
        <v>31</v>
      </c>
      <c r="AA47" s="112"/>
      <c r="AB47" s="18" t="str">
        <f>VLOOKUP(H47,PELIGROS!A$2:G$445,7,0)</f>
        <v>ENTRENAMIENTO DE LA BRIGADA; DIVULGACIÓN DE PLAN DE EMERGENCIA</v>
      </c>
      <c r="AC47" s="104" t="s">
        <v>1256</v>
      </c>
      <c r="AD47" s="152"/>
    </row>
    <row r="48" spans="1:30" ht="48" customHeight="1" thickBot="1">
      <c r="A48" s="146"/>
      <c r="B48" s="146"/>
      <c r="C48" s="124" t="str">
        <f>VLOOKUP(E48,FUNCIONES!A$2:C$82,2,0)</f>
        <v>Efectuar la localizacion y reparacion de los daños en las redes de acueducto, accesorios, acometidas,  reparar  las  valvulas  necesarias  y demas  actividades complementarias  para adelantar los trabajos, con el fin de reestablecer el suministro del servicio a la ciudadania.</v>
      </c>
      <c r="D48" s="124" t="str">
        <f>VLOOKUP(E48,FUNCIONES!A$2:C$82,3,0)</f>
        <v>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v>
      </c>
      <c r="E48" s="124" t="s">
        <v>1036</v>
      </c>
      <c r="F48" s="124" t="s">
        <v>1196</v>
      </c>
      <c r="G48" s="96" t="str">
        <f>VLOOKUP(H48,PELIGROS!A$1:G$445,2,0)</f>
        <v>Fluidos y Excrementos</v>
      </c>
      <c r="H48" s="89" t="s">
        <v>97</v>
      </c>
      <c r="I48" s="89" t="s">
        <v>1212</v>
      </c>
      <c r="J48" s="96" t="str">
        <f>VLOOKUP(H48,PELIGROS!A$2:G$445,3,0)</f>
        <v>Enfermedades Infectocontagiosas</v>
      </c>
      <c r="K48" s="100" t="s">
        <v>31</v>
      </c>
      <c r="L48" s="96" t="str">
        <f>VLOOKUP(H48,PELIGROS!A$2:G$445,4,0)</f>
        <v>N/A</v>
      </c>
      <c r="M48" s="96" t="str">
        <f>VLOOKUP(H48,PELIGROS!A$2:G$445,5,0)</f>
        <v>N/A</v>
      </c>
      <c r="N48" s="100">
        <v>2</v>
      </c>
      <c r="O48" s="62">
        <v>3</v>
      </c>
      <c r="P48" s="62">
        <v>10</v>
      </c>
      <c r="Q48" s="62">
        <f t="shared" si="1"/>
        <v>6</v>
      </c>
      <c r="R48" s="62">
        <f t="shared" si="2"/>
        <v>60</v>
      </c>
      <c r="S48" s="89" t="str">
        <f t="shared" si="3"/>
        <v>M-6</v>
      </c>
      <c r="T48" s="55" t="str">
        <f t="shared" si="0"/>
        <v>III</v>
      </c>
      <c r="U48" s="55" t="str">
        <f t="shared" si="4"/>
        <v>Mejorable</v>
      </c>
      <c r="V48" s="127">
        <v>1</v>
      </c>
      <c r="W48" s="96" t="str">
        <f>VLOOKUP(H48,PELIGROS!A$2:G$445,6,0)</f>
        <v>Posibles enfermedades</v>
      </c>
      <c r="X48" s="64" t="s">
        <v>31</v>
      </c>
      <c r="Y48" s="64" t="s">
        <v>31</v>
      </c>
      <c r="Z48" s="64" t="s">
        <v>31</v>
      </c>
      <c r="AA48" s="65" t="s">
        <v>31</v>
      </c>
      <c r="AB48" s="65" t="str">
        <f>VLOOKUP(H48,PELIGROS!A$2:G$445,7,0)</f>
        <v xml:space="preserve">Riesgo Biológico, Autocuidado y/o Uso y manejo adecuado de E.P.P.
</v>
      </c>
      <c r="AC48" s="127" t="s">
        <v>1255</v>
      </c>
      <c r="AD48" s="147" t="s">
        <v>1197</v>
      </c>
    </row>
    <row r="49" spans="1:30" ht="48" customHeight="1" thickBot="1">
      <c r="A49" s="146"/>
      <c r="B49" s="146"/>
      <c r="C49" s="125" t="e">
        <f>VLOOKUP(E49,FUNCIONES!A$2:C$82,2,0)</f>
        <v>#N/A</v>
      </c>
      <c r="D49" s="125" t="e">
        <f>VLOOKUP(E49,FUNCIONES!A$2:C$82,3,0)</f>
        <v>#N/A</v>
      </c>
      <c r="E49" s="125"/>
      <c r="F49" s="125"/>
      <c r="G49" s="97" t="str">
        <f>VLOOKUP(H49,PELIGROS!A$1:G$445,2,0)</f>
        <v>Modeduras</v>
      </c>
      <c r="H49" s="90" t="s">
        <v>78</v>
      </c>
      <c r="I49" s="90" t="s">
        <v>1212</v>
      </c>
      <c r="J49" s="97" t="str">
        <f>VLOOKUP(H49,PELIGROS!A$2:G$445,3,0)</f>
        <v>Lesiones, tejidos, muerte, enfermedades infectocontagiosas</v>
      </c>
      <c r="K49" s="99" t="s">
        <v>31</v>
      </c>
      <c r="L49" s="97" t="str">
        <f>VLOOKUP(H49,PELIGROS!A$2:G$445,4,0)</f>
        <v>N/A</v>
      </c>
      <c r="M49" s="97" t="str">
        <f>VLOOKUP(H49,PELIGROS!A$2:G$445,5,0)</f>
        <v>N/A</v>
      </c>
      <c r="N49" s="99">
        <v>2</v>
      </c>
      <c r="O49" s="56">
        <v>3</v>
      </c>
      <c r="P49" s="56">
        <v>25</v>
      </c>
      <c r="Q49" s="56">
        <f t="shared" si="1"/>
        <v>6</v>
      </c>
      <c r="R49" s="56">
        <f t="shared" si="2"/>
        <v>150</v>
      </c>
      <c r="S49" s="90" t="str">
        <f t="shared" si="3"/>
        <v>M-6</v>
      </c>
      <c r="T49" s="57" t="str">
        <f t="shared" si="0"/>
        <v>II</v>
      </c>
      <c r="U49" s="57" t="str">
        <f t="shared" si="4"/>
        <v>No Aceptable o Aceptable Con Control Especifico</v>
      </c>
      <c r="V49" s="128"/>
      <c r="W49" s="97" t="str">
        <f>VLOOKUP(H49,PELIGROS!A$2:G$445,6,0)</f>
        <v>Posibles enfermedades</v>
      </c>
      <c r="X49" s="58" t="s">
        <v>31</v>
      </c>
      <c r="Y49" s="58" t="s">
        <v>31</v>
      </c>
      <c r="Z49" s="58" t="s">
        <v>31</v>
      </c>
      <c r="AA49" s="59" t="s">
        <v>31</v>
      </c>
      <c r="AB49" s="59" t="str">
        <f>VLOOKUP(H49,PELIGROS!A$2:G$445,7,0)</f>
        <v xml:space="preserve">Riesgo Biológico, Autocuidado y/o Uso y manejo adecuado de E.P.P.
</v>
      </c>
      <c r="AC49" s="128"/>
      <c r="AD49" s="148"/>
    </row>
    <row r="50" spans="1:30" ht="48" customHeight="1" thickBot="1">
      <c r="A50" s="146"/>
      <c r="B50" s="146"/>
      <c r="C50" s="125" t="e">
        <f>VLOOKUP(E50,FUNCIONES!A$2:C$82,2,0)</f>
        <v>#N/A</v>
      </c>
      <c r="D50" s="125" t="e">
        <f>VLOOKUP(E50,FUNCIONES!A$2:C$82,3,0)</f>
        <v>#N/A</v>
      </c>
      <c r="E50" s="125"/>
      <c r="F50" s="125"/>
      <c r="G50" s="97" t="str">
        <f>VLOOKUP(H50,PELIGROS!A$1:G$445,2,0)</f>
        <v>Parásitos</v>
      </c>
      <c r="H50" s="90" t="s">
        <v>104</v>
      </c>
      <c r="I50" s="90" t="s">
        <v>1212</v>
      </c>
      <c r="J50" s="97" t="str">
        <f>VLOOKUP(H50,PELIGROS!A$2:G$445,3,0)</f>
        <v>Lesiones, infecciones parasitarias</v>
      </c>
      <c r="K50" s="99" t="s">
        <v>31</v>
      </c>
      <c r="L50" s="97" t="str">
        <f>VLOOKUP(H50,PELIGROS!A$2:G$445,4,0)</f>
        <v>N/A</v>
      </c>
      <c r="M50" s="97" t="str">
        <f>VLOOKUP(H50,PELIGROS!A$2:G$445,5,0)</f>
        <v>N/A</v>
      </c>
      <c r="N50" s="99">
        <v>2</v>
      </c>
      <c r="O50" s="56">
        <v>3</v>
      </c>
      <c r="P50" s="56">
        <v>25</v>
      </c>
      <c r="Q50" s="56">
        <f t="shared" si="1"/>
        <v>6</v>
      </c>
      <c r="R50" s="56">
        <f t="shared" si="2"/>
        <v>150</v>
      </c>
      <c r="S50" s="90" t="str">
        <f t="shared" si="3"/>
        <v>M-6</v>
      </c>
      <c r="T50" s="57" t="str">
        <f t="shared" si="0"/>
        <v>II</v>
      </c>
      <c r="U50" s="57" t="str">
        <f t="shared" si="4"/>
        <v>No Aceptable o Aceptable Con Control Especifico</v>
      </c>
      <c r="V50" s="128"/>
      <c r="W50" s="97" t="str">
        <f>VLOOKUP(H50,PELIGROS!A$2:G$445,6,0)</f>
        <v>Enfermedades Parasitarias</v>
      </c>
      <c r="X50" s="58" t="s">
        <v>31</v>
      </c>
      <c r="Y50" s="58" t="s">
        <v>31</v>
      </c>
      <c r="Z50" s="58" t="s">
        <v>31</v>
      </c>
      <c r="AA50" s="59" t="s">
        <v>31</v>
      </c>
      <c r="AB50" s="59" t="str">
        <f>VLOOKUP(H50,PELIGROS!A$2:G$445,7,0)</f>
        <v xml:space="preserve">Riesgo Biológico, Autocuidado y/o Uso y manejo adecuado de E.P.P.
</v>
      </c>
      <c r="AC50" s="128"/>
      <c r="AD50" s="148"/>
    </row>
    <row r="51" spans="1:30" ht="48" customHeight="1" thickBot="1">
      <c r="A51" s="146"/>
      <c r="B51" s="146"/>
      <c r="C51" s="125" t="e">
        <f>VLOOKUP(E51,FUNCIONES!A$2:C$82,2,0)</f>
        <v>#N/A</v>
      </c>
      <c r="D51" s="125" t="e">
        <f>VLOOKUP(E51,FUNCIONES!A$2:C$82,3,0)</f>
        <v>#N/A</v>
      </c>
      <c r="E51" s="125"/>
      <c r="F51" s="125"/>
      <c r="G51" s="97" t="str">
        <f>VLOOKUP(H51,PELIGROS!A$1:G$445,2,0)</f>
        <v>Bacteria</v>
      </c>
      <c r="H51" s="90" t="s">
        <v>107</v>
      </c>
      <c r="I51" s="90" t="s">
        <v>1212</v>
      </c>
      <c r="J51" s="97" t="str">
        <f>VLOOKUP(H51,PELIGROS!A$2:G$445,3,0)</f>
        <v>Infecciones producidas por Bacterianas</v>
      </c>
      <c r="K51" s="99" t="s">
        <v>31</v>
      </c>
      <c r="L51" s="97" t="str">
        <f>VLOOKUP(H51,PELIGROS!A$2:G$445,4,0)</f>
        <v>Inspecciones planeadas e inspecciones no planeadas, procedimientos de programas de seguridad y salud en el trabajo</v>
      </c>
      <c r="M51" s="97" t="str">
        <f>VLOOKUP(H51,PELIGROS!A$2:G$445,5,0)</f>
        <v>Programa de vacunación, bota pantalon, overol, guantes, tapabocas, mascarillas con filtos</v>
      </c>
      <c r="N51" s="99">
        <v>2</v>
      </c>
      <c r="O51" s="56">
        <v>3</v>
      </c>
      <c r="P51" s="56">
        <v>10</v>
      </c>
      <c r="Q51" s="56">
        <f t="shared" si="1"/>
        <v>6</v>
      </c>
      <c r="R51" s="56">
        <f t="shared" si="2"/>
        <v>60</v>
      </c>
      <c r="S51" s="90" t="str">
        <f t="shared" si="3"/>
        <v>M-6</v>
      </c>
      <c r="T51" s="57" t="str">
        <f t="shared" si="0"/>
        <v>III</v>
      </c>
      <c r="U51" s="57" t="str">
        <f t="shared" si="4"/>
        <v>Mejorable</v>
      </c>
      <c r="V51" s="128"/>
      <c r="W51" s="97" t="str">
        <f>VLOOKUP(H51,PELIGROS!A$2:G$445,6,0)</f>
        <v xml:space="preserve">Enfermedades Infectocontagiosas
</v>
      </c>
      <c r="X51" s="58" t="s">
        <v>31</v>
      </c>
      <c r="Y51" s="58" t="s">
        <v>31</v>
      </c>
      <c r="Z51" s="58" t="s">
        <v>31</v>
      </c>
      <c r="AA51" s="59" t="s">
        <v>31</v>
      </c>
      <c r="AB51" s="59" t="str">
        <f>VLOOKUP(H51,PELIGROS!A$2:G$445,7,0)</f>
        <v xml:space="preserve">Riesgo Biológico, Autocuidado y/o Uso y manejo adecuado de E.P.P.
</v>
      </c>
      <c r="AC51" s="128"/>
      <c r="AD51" s="148"/>
    </row>
    <row r="52" spans="1:30" ht="48" customHeight="1" thickBot="1">
      <c r="A52" s="146"/>
      <c r="B52" s="146"/>
      <c r="C52" s="125" t="e">
        <f>VLOOKUP(E52,FUNCIONES!A$2:C$82,2,0)</f>
        <v>#N/A</v>
      </c>
      <c r="D52" s="125" t="e">
        <f>VLOOKUP(E52,FUNCIONES!A$2:C$82,3,0)</f>
        <v>#N/A</v>
      </c>
      <c r="E52" s="125"/>
      <c r="F52" s="125"/>
      <c r="G52" s="97" t="str">
        <f>VLOOKUP(H52,PELIGROS!A$1:G$445,2,0)</f>
        <v>Hongos</v>
      </c>
      <c r="H52" s="90" t="s">
        <v>116</v>
      </c>
      <c r="I52" s="90" t="s">
        <v>1212</v>
      </c>
      <c r="J52" s="97" t="str">
        <f>VLOOKUP(H52,PELIGROS!A$2:G$445,3,0)</f>
        <v>Micosis</v>
      </c>
      <c r="K52" s="99" t="s">
        <v>31</v>
      </c>
      <c r="L52" s="97" t="str">
        <f>VLOOKUP(H52,PELIGROS!A$2:G$445,4,0)</f>
        <v>Inspecciones planeadas e inspecciones no planeadas, procedimientos de programas de seguridad y salud en el trabajo</v>
      </c>
      <c r="M52" s="97" t="str">
        <f>VLOOKUP(H52,PELIGROS!A$2:G$445,5,0)</f>
        <v>Programa de vacunación, éxamenes periódicos</v>
      </c>
      <c r="N52" s="99">
        <v>2</v>
      </c>
      <c r="O52" s="56">
        <v>3</v>
      </c>
      <c r="P52" s="56">
        <v>10</v>
      </c>
      <c r="Q52" s="56">
        <f t="shared" si="1"/>
        <v>6</v>
      </c>
      <c r="R52" s="56">
        <f t="shared" si="2"/>
        <v>60</v>
      </c>
      <c r="S52" s="90" t="str">
        <f t="shared" si="3"/>
        <v>M-6</v>
      </c>
      <c r="T52" s="57" t="str">
        <f t="shared" si="0"/>
        <v>III</v>
      </c>
      <c r="U52" s="57" t="str">
        <f t="shared" si="4"/>
        <v>Mejorable</v>
      </c>
      <c r="V52" s="128"/>
      <c r="W52" s="97" t="str">
        <f>VLOOKUP(H52,PELIGROS!A$2:G$445,6,0)</f>
        <v>Micosis</v>
      </c>
      <c r="X52" s="58" t="s">
        <v>31</v>
      </c>
      <c r="Y52" s="58" t="s">
        <v>31</v>
      </c>
      <c r="Z52" s="58" t="s">
        <v>31</v>
      </c>
      <c r="AA52" s="59" t="s">
        <v>31</v>
      </c>
      <c r="AB52" s="59" t="str">
        <f>VLOOKUP(H52,PELIGROS!A$2:G$445,7,0)</f>
        <v xml:space="preserve">Riesgo Biológico, Autocuidado y/o Uso y manejo adecuado de E.P.P.
</v>
      </c>
      <c r="AC52" s="128"/>
      <c r="AD52" s="148"/>
    </row>
    <row r="53" spans="1:30" ht="48" customHeight="1" thickBot="1">
      <c r="A53" s="146"/>
      <c r="B53" s="146"/>
      <c r="C53" s="125" t="e">
        <f>VLOOKUP(E53,FUNCIONES!A$2:C$82,2,0)</f>
        <v>#N/A</v>
      </c>
      <c r="D53" s="125" t="e">
        <f>VLOOKUP(E53,FUNCIONES!A$2:C$82,3,0)</f>
        <v>#N/A</v>
      </c>
      <c r="E53" s="125"/>
      <c r="F53" s="125"/>
      <c r="G53" s="97" t="str">
        <f>VLOOKUP(H53,PELIGROS!A$1:G$445,2,0)</f>
        <v>Virus</v>
      </c>
      <c r="H53" s="90" t="s">
        <v>119</v>
      </c>
      <c r="I53" s="90" t="s">
        <v>1212</v>
      </c>
      <c r="J53" s="97" t="str">
        <f>VLOOKUP(H53,PELIGROS!A$2:G$445,3,0)</f>
        <v>Infecciones Virales</v>
      </c>
      <c r="K53" s="99" t="s">
        <v>31</v>
      </c>
      <c r="L53" s="97" t="str">
        <f>VLOOKUP(H53,PELIGROS!A$2:G$445,4,0)</f>
        <v>Inspecciones planeadas e inspecciones no planeadas, procedimientos de programas de seguridad y salud en el trabajo</v>
      </c>
      <c r="M53" s="97" t="str">
        <f>VLOOKUP(H53,PELIGROS!A$2:G$445,5,0)</f>
        <v>Programa de vacunación, bota pantalon, overol, guantes, tapabocas, mascarillas con filtos</v>
      </c>
      <c r="N53" s="99">
        <v>2</v>
      </c>
      <c r="O53" s="56">
        <v>3</v>
      </c>
      <c r="P53" s="56">
        <v>10</v>
      </c>
      <c r="Q53" s="56">
        <f t="shared" si="1"/>
        <v>6</v>
      </c>
      <c r="R53" s="56">
        <f t="shared" si="2"/>
        <v>60</v>
      </c>
      <c r="S53" s="90" t="str">
        <f t="shared" si="3"/>
        <v>M-6</v>
      </c>
      <c r="T53" s="57" t="str">
        <f t="shared" si="0"/>
        <v>III</v>
      </c>
      <c r="U53" s="57" t="str">
        <f t="shared" si="4"/>
        <v>Mejorable</v>
      </c>
      <c r="V53" s="128"/>
      <c r="W53" s="97" t="str">
        <f>VLOOKUP(H53,PELIGROS!A$2:G$445,6,0)</f>
        <v xml:space="preserve">Enfermedades Infectocontagiosas
</v>
      </c>
      <c r="X53" s="58" t="s">
        <v>31</v>
      </c>
      <c r="Y53" s="58" t="s">
        <v>31</v>
      </c>
      <c r="Z53" s="58" t="s">
        <v>31</v>
      </c>
      <c r="AA53" s="59" t="s">
        <v>31</v>
      </c>
      <c r="AB53" s="59" t="str">
        <f>VLOOKUP(H53,PELIGROS!A$2:G$445,7,0)</f>
        <v xml:space="preserve">Riesgo Biológico, Autocuidado y/o Uso y manejo adecuado de E.P.P.
</v>
      </c>
      <c r="AC53" s="128"/>
      <c r="AD53" s="148"/>
    </row>
    <row r="54" spans="1:30" ht="48" customHeight="1" thickBot="1">
      <c r="A54" s="146"/>
      <c r="B54" s="146"/>
      <c r="C54" s="125" t="e">
        <f>VLOOKUP(E54,FUNCIONES!A$2:C$82,2,0)</f>
        <v>#N/A</v>
      </c>
      <c r="D54" s="125" t="e">
        <f>VLOOKUP(E54,FUNCIONES!A$2:C$82,3,0)</f>
        <v>#N/A</v>
      </c>
      <c r="E54" s="125"/>
      <c r="F54" s="125"/>
      <c r="G54" s="97" t="str">
        <f>VLOOKUP(H54,PELIGROS!A$1:G$445,2,0)</f>
        <v>AUSENCIA O EXCESO DE LUZ EN UN AMBIENTE</v>
      </c>
      <c r="H54" s="90" t="s">
        <v>154</v>
      </c>
      <c r="I54" s="90" t="s">
        <v>1214</v>
      </c>
      <c r="J54" s="97" t="str">
        <f>VLOOKUP(H54,PELIGROS!A$2:G$445,3,0)</f>
        <v>DISMINUCIÓN AGUDEZA VISUAL, CANSANCIO VISUAL</v>
      </c>
      <c r="K54" s="99" t="s">
        <v>31</v>
      </c>
      <c r="L54" s="97" t="str">
        <f>VLOOKUP(H54,PELIGROS!A$2:G$445,4,0)</f>
        <v>Inspecciones planeadas e inspecciones no planeadas, procedimientos de programas de seguridad y salud en el trabajo</v>
      </c>
      <c r="M54" s="97" t="str">
        <f>VLOOKUP(H54,PELIGROS!A$2:G$445,5,0)</f>
        <v>N/A</v>
      </c>
      <c r="N54" s="99">
        <v>2</v>
      </c>
      <c r="O54" s="56">
        <v>2</v>
      </c>
      <c r="P54" s="56">
        <v>10</v>
      </c>
      <c r="Q54" s="56">
        <f t="shared" si="1"/>
        <v>4</v>
      </c>
      <c r="R54" s="56">
        <f t="shared" si="2"/>
        <v>40</v>
      </c>
      <c r="S54" s="90" t="str">
        <f t="shared" si="3"/>
        <v>B-4</v>
      </c>
      <c r="T54" s="57" t="str">
        <f t="shared" si="0"/>
        <v>III</v>
      </c>
      <c r="U54" s="57" t="str">
        <f t="shared" si="4"/>
        <v>Mejorable</v>
      </c>
      <c r="V54" s="128"/>
      <c r="W54" s="97" t="str">
        <f>VLOOKUP(H54,PELIGROS!A$2:G$445,6,0)</f>
        <v>DISMINUCIÓN AGUDEZA VISUAL</v>
      </c>
      <c r="X54" s="58" t="s">
        <v>31</v>
      </c>
      <c r="Y54" s="58" t="s">
        <v>31</v>
      </c>
      <c r="Z54" s="58" t="s">
        <v>31</v>
      </c>
      <c r="AA54" s="59" t="s">
        <v>31</v>
      </c>
      <c r="AB54" s="59" t="str">
        <f>VLOOKUP(H54,PELIGROS!A$2:G$445,7,0)</f>
        <v>N/A</v>
      </c>
      <c r="AC54" s="58" t="s">
        <v>1198</v>
      </c>
      <c r="AD54" s="148"/>
    </row>
    <row r="55" spans="1:30" ht="48" customHeight="1" thickBot="1">
      <c r="A55" s="146"/>
      <c r="B55" s="146"/>
      <c r="C55" s="125" t="e">
        <f>VLOOKUP(E55,FUNCIONES!A$2:C$82,2,0)</f>
        <v>#N/A</v>
      </c>
      <c r="D55" s="125" t="e">
        <f>VLOOKUP(E55,FUNCIONES!A$2:C$82,3,0)</f>
        <v>#N/A</v>
      </c>
      <c r="E55" s="125"/>
      <c r="F55" s="125"/>
      <c r="G55" s="97" t="str">
        <f>VLOOKUP(H55,PELIGROS!A$1:G$445,2,0)</f>
        <v>INFRAROJA, ULTRAVIOLETA, VISIBLE, RADIOFRECUENCIA, MICROONDAS, LASER</v>
      </c>
      <c r="H55" s="90" t="s">
        <v>66</v>
      </c>
      <c r="I55" s="90" t="s">
        <v>1214</v>
      </c>
      <c r="J55" s="97" t="str">
        <f>VLOOKUP(H55,PELIGROS!A$2:G$445,3,0)</f>
        <v>CÁNCER, LESIONES DÉRMICAS Y OCULARES</v>
      </c>
      <c r="K55" s="99" t="s">
        <v>31</v>
      </c>
      <c r="L55" s="97" t="str">
        <f>VLOOKUP(H55,PELIGROS!A$2:G$445,4,0)</f>
        <v>Inspecciones planeadas e inspecciones no planeadas, procedimientos de programas de seguridad y salud en el trabajo</v>
      </c>
      <c r="M55" s="97" t="str">
        <f>VLOOKUP(H55,PELIGROS!A$2:G$445,5,0)</f>
        <v>PROGRAMA BLOQUEADOR SOLAR</v>
      </c>
      <c r="N55" s="99">
        <v>2</v>
      </c>
      <c r="O55" s="56">
        <v>3</v>
      </c>
      <c r="P55" s="56">
        <v>10</v>
      </c>
      <c r="Q55" s="56">
        <f t="shared" si="1"/>
        <v>6</v>
      </c>
      <c r="R55" s="56">
        <f t="shared" si="2"/>
        <v>60</v>
      </c>
      <c r="S55" s="90" t="str">
        <f t="shared" si="3"/>
        <v>M-6</v>
      </c>
      <c r="T55" s="57" t="str">
        <f t="shared" si="0"/>
        <v>III</v>
      </c>
      <c r="U55" s="57" t="str">
        <f t="shared" si="4"/>
        <v>Mejorable</v>
      </c>
      <c r="V55" s="128"/>
      <c r="W55" s="97" t="str">
        <f>VLOOKUP(H55,PELIGROS!A$2:G$445,6,0)</f>
        <v>CÁNCER</v>
      </c>
      <c r="X55" s="58" t="s">
        <v>31</v>
      </c>
      <c r="Y55" s="58" t="s">
        <v>31</v>
      </c>
      <c r="Z55" s="58" t="s">
        <v>31</v>
      </c>
      <c r="AA55" s="59" t="s">
        <v>31</v>
      </c>
      <c r="AB55" s="59" t="s">
        <v>115</v>
      </c>
      <c r="AC55" s="58" t="s">
        <v>1239</v>
      </c>
      <c r="AD55" s="148"/>
    </row>
    <row r="56" spans="1:30" ht="48" customHeight="1" thickBot="1">
      <c r="A56" s="146"/>
      <c r="B56" s="146"/>
      <c r="C56" s="125" t="e">
        <f>VLOOKUP(E56,FUNCIONES!A$2:C$82,2,0)</f>
        <v>#N/A</v>
      </c>
      <c r="D56" s="125" t="e">
        <f>VLOOKUP(E56,FUNCIONES!A$2:C$82,3,0)</f>
        <v>#N/A</v>
      </c>
      <c r="E56" s="125"/>
      <c r="F56" s="125"/>
      <c r="G56" s="97" t="str">
        <f>VLOOKUP(H56,PELIGROS!A$1:G$445,2,0)</f>
        <v>MAQUINARIA O EQUIPO</v>
      </c>
      <c r="H56" s="90" t="s">
        <v>163</v>
      </c>
      <c r="I56" s="90" t="s">
        <v>1214</v>
      </c>
      <c r="J56" s="97" t="str">
        <f>VLOOKUP(H56,PELIGROS!A$2:G$445,3,0)</f>
        <v>SORDERA, ESTRÉS, HIPOACUSIA, CEFALA,IRRITABILIDAD</v>
      </c>
      <c r="K56" s="99" t="s">
        <v>31</v>
      </c>
      <c r="L56" s="97" t="str">
        <f>VLOOKUP(H56,PELIGROS!A$2:G$445,4,0)</f>
        <v>Inspecciones planeadas e inspecciones no planeadas, procedimientos de programas de seguridad y salud en el trabajo</v>
      </c>
      <c r="M56" s="97" t="str">
        <f>VLOOKUP(H56,PELIGROS!A$2:G$445,5,0)</f>
        <v>PVE RUIDO</v>
      </c>
      <c r="N56" s="99">
        <v>2</v>
      </c>
      <c r="O56" s="56">
        <v>3</v>
      </c>
      <c r="P56" s="56">
        <v>60</v>
      </c>
      <c r="Q56" s="56">
        <f t="shared" si="1"/>
        <v>6</v>
      </c>
      <c r="R56" s="56">
        <f t="shared" si="2"/>
        <v>360</v>
      </c>
      <c r="S56" s="90" t="str">
        <f t="shared" si="3"/>
        <v>M-6</v>
      </c>
      <c r="T56" s="57" t="str">
        <f t="shared" si="0"/>
        <v>II</v>
      </c>
      <c r="U56" s="57" t="str">
        <f t="shared" si="4"/>
        <v>No Aceptable o Aceptable Con Control Especifico</v>
      </c>
      <c r="V56" s="128"/>
      <c r="W56" s="97" t="str">
        <f>VLOOKUP(H56,PELIGROS!A$2:G$445,6,0)</f>
        <v>SORDERA</v>
      </c>
      <c r="X56" s="58" t="s">
        <v>31</v>
      </c>
      <c r="Y56" s="58" t="s">
        <v>31</v>
      </c>
      <c r="Z56" s="58" t="s">
        <v>31</v>
      </c>
      <c r="AA56" s="59" t="s">
        <v>31</v>
      </c>
      <c r="AB56" s="59" t="str">
        <f>VLOOKUP(H56,PELIGROS!A$2:G$445,7,0)</f>
        <v>USO DE EPP</v>
      </c>
      <c r="AC56" s="58" t="s">
        <v>1240</v>
      </c>
      <c r="AD56" s="148"/>
    </row>
    <row r="57" spans="1:30" ht="48" customHeight="1" thickBot="1">
      <c r="A57" s="146"/>
      <c r="B57" s="146"/>
      <c r="C57" s="125" t="e">
        <f>VLOOKUP(E57,FUNCIONES!A$2:C$82,2,0)</f>
        <v>#N/A</v>
      </c>
      <c r="D57" s="125" t="e">
        <f>VLOOKUP(E57,FUNCIONES!A$2:C$82,3,0)</f>
        <v>#N/A</v>
      </c>
      <c r="E57" s="125"/>
      <c r="F57" s="125"/>
      <c r="G57" s="97" t="str">
        <f>VLOOKUP(H57,PELIGROS!A$1:G$445,2,0)</f>
        <v>ENERGÍA TÉRMICA, CAMBIO DE TEMPERATURA DURANTE LOS RECORRIDOS</v>
      </c>
      <c r="H57" s="90" t="s">
        <v>173</v>
      </c>
      <c r="I57" s="90" t="s">
        <v>1214</v>
      </c>
      <c r="J57" s="97" t="str">
        <f>VLOOKUP(H57,PELIGROS!A$2:G$445,3,0)</f>
        <v xml:space="preserve"> HIPOTERMIA</v>
      </c>
      <c r="K57" s="99" t="s">
        <v>31</v>
      </c>
      <c r="L57" s="97" t="str">
        <f>VLOOKUP(H57,PELIGROS!A$2:G$445,4,0)</f>
        <v>Inspecciones planeadas e inspecciones no planeadas, procedimientos de programas de seguridad y salud en el trabajo</v>
      </c>
      <c r="M57" s="97" t="str">
        <f>VLOOKUP(H57,PELIGROS!A$2:G$445,5,0)</f>
        <v>EPP OVEROLES TERMICOS</v>
      </c>
      <c r="N57" s="99">
        <v>2</v>
      </c>
      <c r="O57" s="56">
        <v>2</v>
      </c>
      <c r="P57" s="56">
        <v>10</v>
      </c>
      <c r="Q57" s="56">
        <f t="shared" si="1"/>
        <v>4</v>
      </c>
      <c r="R57" s="56">
        <f t="shared" si="2"/>
        <v>40</v>
      </c>
      <c r="S57" s="90" t="str">
        <f t="shared" si="3"/>
        <v>B-4</v>
      </c>
      <c r="T57" s="57" t="str">
        <f t="shared" si="0"/>
        <v>III</v>
      </c>
      <c r="U57" s="57" t="str">
        <f t="shared" si="4"/>
        <v>Mejorable</v>
      </c>
      <c r="V57" s="128"/>
      <c r="W57" s="97" t="str">
        <f>VLOOKUP(H57,PELIGROS!A$2:G$445,6,0)</f>
        <v xml:space="preserve"> HIPOTERMIA</v>
      </c>
      <c r="X57" s="58" t="s">
        <v>31</v>
      </c>
      <c r="Y57" s="58" t="s">
        <v>31</v>
      </c>
      <c r="Z57" s="58" t="s">
        <v>31</v>
      </c>
      <c r="AA57" s="59" t="s">
        <v>31</v>
      </c>
      <c r="AB57" s="59" t="str">
        <f>VLOOKUP(H57,PELIGROS!A$2:G$445,7,0)</f>
        <v>N/A</v>
      </c>
      <c r="AC57" s="58" t="s">
        <v>1244</v>
      </c>
      <c r="AD57" s="148"/>
    </row>
    <row r="58" spans="1:30" ht="48" customHeight="1" thickBot="1">
      <c r="A58" s="146"/>
      <c r="B58" s="146"/>
      <c r="C58" s="125" t="e">
        <f>VLOOKUP(E58,FUNCIONES!A$2:C$82,2,0)</f>
        <v>#N/A</v>
      </c>
      <c r="D58" s="125" t="e">
        <f>VLOOKUP(E58,FUNCIONES!A$2:C$82,3,0)</f>
        <v>#N/A</v>
      </c>
      <c r="E58" s="125"/>
      <c r="F58" s="125"/>
      <c r="G58" s="97" t="str">
        <f>VLOOKUP(H58,PELIGROS!A$1:G$445,2,0)</f>
        <v>MAQUINARIA O EQUIPO</v>
      </c>
      <c r="H58" s="90" t="s">
        <v>176</v>
      </c>
      <c r="I58" s="90" t="s">
        <v>1214</v>
      </c>
      <c r="J58" s="97" t="str">
        <f>VLOOKUP(H58,PELIGROS!A$2:G$445,3,0)</f>
        <v>LESIONES  OSTEOMUSCULARES,  LESIONES OSTEOARTICULARES, SÍNTOMAS NEUROLÓGICOS</v>
      </c>
      <c r="K58" s="99" t="s">
        <v>31</v>
      </c>
      <c r="L58" s="97" t="str">
        <f>VLOOKUP(H58,PELIGROS!A$2:G$445,4,0)</f>
        <v>Inspecciones planeadas e inspecciones no planeadas, procedimientos de programas de seguridad y salud en el trabajo</v>
      </c>
      <c r="M58" s="97" t="str">
        <f>VLOOKUP(H58,PELIGROS!A$2:G$445,5,0)</f>
        <v>PVE RUIDO</v>
      </c>
      <c r="N58" s="99">
        <v>2</v>
      </c>
      <c r="O58" s="56">
        <v>3</v>
      </c>
      <c r="P58" s="56">
        <v>60</v>
      </c>
      <c r="Q58" s="56">
        <f t="shared" si="1"/>
        <v>6</v>
      </c>
      <c r="R58" s="56">
        <f t="shared" si="2"/>
        <v>360</v>
      </c>
      <c r="S58" s="90" t="str">
        <f t="shared" si="3"/>
        <v>M-6</v>
      </c>
      <c r="T58" s="57" t="str">
        <f t="shared" si="0"/>
        <v>II</v>
      </c>
      <c r="U58" s="57" t="str">
        <f t="shared" si="4"/>
        <v>No Aceptable o Aceptable Con Control Especifico</v>
      </c>
      <c r="V58" s="128"/>
      <c r="W58" s="97" t="str">
        <f>VLOOKUP(H58,PELIGROS!A$2:G$445,6,0)</f>
        <v>SÍNTOMAS NEUROLÓGICOS</v>
      </c>
      <c r="X58" s="58" t="s">
        <v>31</v>
      </c>
      <c r="Y58" s="58" t="s">
        <v>31</v>
      </c>
      <c r="Z58" s="58" t="s">
        <v>31</v>
      </c>
      <c r="AA58" s="59" t="s">
        <v>31</v>
      </c>
      <c r="AB58" s="59" t="str">
        <f>VLOOKUP(H58,PELIGROS!A$2:G$445,7,0)</f>
        <v>N/A</v>
      </c>
      <c r="AC58" s="58" t="s">
        <v>1241</v>
      </c>
      <c r="AD58" s="148"/>
    </row>
    <row r="59" spans="1:30" ht="48" customHeight="1" thickBot="1">
      <c r="A59" s="146"/>
      <c r="B59" s="146"/>
      <c r="C59" s="125" t="e">
        <f>VLOOKUP(E59,FUNCIONES!A$2:C$82,2,0)</f>
        <v>#N/A</v>
      </c>
      <c r="D59" s="125" t="e">
        <f>VLOOKUP(E59,FUNCIONES!A$2:C$82,3,0)</f>
        <v>#N/A</v>
      </c>
      <c r="E59" s="125"/>
      <c r="F59" s="125"/>
      <c r="G59" s="97" t="str">
        <f>VLOOKUP(H59,PELIGROS!A$1:G$445,2,0)</f>
        <v>GASES Y VAPORES</v>
      </c>
      <c r="H59" s="90" t="s">
        <v>249</v>
      </c>
      <c r="I59" s="90" t="s">
        <v>1254</v>
      </c>
      <c r="J59" s="97" t="str">
        <f>VLOOKUP(H59,PELIGROS!A$2:G$445,3,0)</f>
        <v xml:space="preserve"> LESIONES EN LA PIEL, IRRITACIÓN EN VÍAS  RESPIRATORIAS, MUERTE</v>
      </c>
      <c r="K59" s="99" t="s">
        <v>31</v>
      </c>
      <c r="L59" s="97" t="str">
        <f>VLOOKUP(H59,PELIGROS!A$2:G$445,4,0)</f>
        <v>Inspecciones planeadas e inspecciones no planeadas, procedimientos de programas de seguridad y salud en el trabajo</v>
      </c>
      <c r="M59" s="97" t="str">
        <f>VLOOKUP(H59,PELIGROS!A$2:G$445,5,0)</f>
        <v>EPP TAPABOCAS, CARETAS CON FILTROS</v>
      </c>
      <c r="N59" s="99">
        <v>2</v>
      </c>
      <c r="O59" s="56">
        <v>2</v>
      </c>
      <c r="P59" s="56">
        <v>60</v>
      </c>
      <c r="Q59" s="56">
        <f t="shared" si="1"/>
        <v>4</v>
      </c>
      <c r="R59" s="56">
        <f t="shared" si="2"/>
        <v>240</v>
      </c>
      <c r="S59" s="90" t="str">
        <f t="shared" si="3"/>
        <v>B-4</v>
      </c>
      <c r="T59" s="57" t="str">
        <f t="shared" si="0"/>
        <v>II</v>
      </c>
      <c r="U59" s="57" t="str">
        <f t="shared" si="4"/>
        <v>No Aceptable o Aceptable Con Control Especifico</v>
      </c>
      <c r="V59" s="128"/>
      <c r="W59" s="97" t="str">
        <f>VLOOKUP(H59,PELIGROS!A$2:G$445,6,0)</f>
        <v xml:space="preserve"> MUERTE</v>
      </c>
      <c r="X59" s="58" t="s">
        <v>31</v>
      </c>
      <c r="Y59" s="58" t="s">
        <v>31</v>
      </c>
      <c r="Z59" s="58" t="s">
        <v>31</v>
      </c>
      <c r="AA59" s="59" t="s">
        <v>31</v>
      </c>
      <c r="AB59" s="59" t="str">
        <f>VLOOKUP(H59,PELIGROS!A$2:G$445,7,0)</f>
        <v>USO Y MANEJO ADECUADO DE E.P.P.</v>
      </c>
      <c r="AC59" s="58" t="s">
        <v>1258</v>
      </c>
      <c r="AD59" s="148"/>
    </row>
    <row r="60" spans="1:30" ht="48" customHeight="1" thickBot="1">
      <c r="A60" s="146"/>
      <c r="B60" s="146"/>
      <c r="C60" s="125" t="e">
        <f>VLOOKUP(E60,FUNCIONES!A$2:C$82,2,0)</f>
        <v>#N/A</v>
      </c>
      <c r="D60" s="125" t="e">
        <f>VLOOKUP(E60,FUNCIONES!A$2:C$82,3,0)</f>
        <v>#N/A</v>
      </c>
      <c r="E60" s="125"/>
      <c r="F60" s="125"/>
      <c r="G60" s="97" t="str">
        <f>VLOOKUP(H60,PELIGROS!A$1:G$445,2,0)</f>
        <v>MATERIAL PARTICULADO</v>
      </c>
      <c r="H60" s="90" t="s">
        <v>268</v>
      </c>
      <c r="I60" s="90" t="s">
        <v>1254</v>
      </c>
      <c r="J60" s="97" t="str">
        <f>VLOOKUP(H60,PELIGROS!A$2:G$445,3,0)</f>
        <v>NEUMOCONIOSIS, BRONQUITIS, ASMA, SILICOSIS</v>
      </c>
      <c r="K60" s="99" t="s">
        <v>31</v>
      </c>
      <c r="L60" s="97" t="str">
        <f>VLOOKUP(H60,PELIGROS!A$2:G$445,4,0)</f>
        <v>Inspecciones planeadas e inspecciones no planeadas, procedimientos de programas de seguridad y salud en el trabajo</v>
      </c>
      <c r="M60" s="97" t="str">
        <f>VLOOKUP(H60,PELIGROS!A$2:G$445,5,0)</f>
        <v>EPP MASCARILLAS Y FILTROS</v>
      </c>
      <c r="N60" s="99">
        <v>2</v>
      </c>
      <c r="O60" s="56">
        <v>3</v>
      </c>
      <c r="P60" s="56">
        <v>25</v>
      </c>
      <c r="Q60" s="56">
        <f t="shared" si="1"/>
        <v>6</v>
      </c>
      <c r="R60" s="56">
        <f t="shared" si="2"/>
        <v>150</v>
      </c>
      <c r="S60" s="90" t="str">
        <f t="shared" si="3"/>
        <v>M-6</v>
      </c>
      <c r="T60" s="57" t="str">
        <f t="shared" si="0"/>
        <v>II</v>
      </c>
      <c r="U60" s="57" t="str">
        <f t="shared" si="4"/>
        <v>No Aceptable o Aceptable Con Control Especifico</v>
      </c>
      <c r="V60" s="128"/>
      <c r="W60" s="97" t="str">
        <f>VLOOKUP(H60,PELIGROS!A$2:G$445,6,0)</f>
        <v>NEUMOCONIOSIS</v>
      </c>
      <c r="X60" s="58" t="s">
        <v>31</v>
      </c>
      <c r="Y60" s="58" t="s">
        <v>31</v>
      </c>
      <c r="Z60" s="58" t="s">
        <v>31</v>
      </c>
      <c r="AA60" s="59" t="s">
        <v>31</v>
      </c>
      <c r="AB60" s="59" t="str">
        <f>VLOOKUP(H60,PELIGROS!A$2:G$445,7,0)</f>
        <v>USO Y MANEJO DE LOS EPP</v>
      </c>
      <c r="AC60" s="58" t="s">
        <v>1245</v>
      </c>
      <c r="AD60" s="148"/>
    </row>
    <row r="61" spans="1:30" ht="48" customHeight="1" thickBot="1">
      <c r="A61" s="146"/>
      <c r="B61" s="146"/>
      <c r="C61" s="125" t="e">
        <f>VLOOKUP(E61,FUNCIONES!A$2:C$82,2,0)</f>
        <v>#N/A</v>
      </c>
      <c r="D61" s="125" t="e">
        <f>VLOOKUP(E61,FUNCIONES!A$2:C$82,3,0)</f>
        <v>#N/A</v>
      </c>
      <c r="E61" s="125"/>
      <c r="F61" s="125"/>
      <c r="G61" s="97" t="str">
        <f>VLOOKUP(H61,PELIGROS!A$1:G$445,2,0)</f>
        <v xml:space="preserve">POLVOS INORGÁNICOS </v>
      </c>
      <c r="H61" s="90" t="s">
        <v>273</v>
      </c>
      <c r="I61" s="90" t="s">
        <v>1254</v>
      </c>
      <c r="J61" s="97" t="str">
        <f>VLOOKUP(H61,PELIGROS!A$2:G$445,3,0)</f>
        <v xml:space="preserve">ASMA,GRIPA, NEUMOCONIOSIS </v>
      </c>
      <c r="K61" s="99" t="s">
        <v>31</v>
      </c>
      <c r="L61" s="97" t="str">
        <f>VLOOKUP(H61,PELIGROS!A$2:G$445,4,0)</f>
        <v>Inspecciones planeadas e inspecciones no planeadas, procedimientos de programas de seguridad y salud en el trabajo</v>
      </c>
      <c r="M61" s="97" t="str">
        <f>VLOOKUP(H61,PELIGROS!A$2:G$445,5,0)</f>
        <v>EPP MASCARILLAS Y FILTROS</v>
      </c>
      <c r="N61" s="99">
        <v>2</v>
      </c>
      <c r="O61" s="56">
        <v>3</v>
      </c>
      <c r="P61" s="56">
        <v>25</v>
      </c>
      <c r="Q61" s="56">
        <f t="shared" si="1"/>
        <v>6</v>
      </c>
      <c r="R61" s="56">
        <f t="shared" si="2"/>
        <v>150</v>
      </c>
      <c r="S61" s="90" t="str">
        <f t="shared" si="3"/>
        <v>M-6</v>
      </c>
      <c r="T61" s="57" t="str">
        <f t="shared" si="0"/>
        <v>II</v>
      </c>
      <c r="U61" s="57" t="str">
        <f t="shared" si="4"/>
        <v>No Aceptable o Aceptable Con Control Especifico</v>
      </c>
      <c r="V61" s="128"/>
      <c r="W61" s="97" t="str">
        <f>VLOOKUP(H61,PELIGROS!A$2:G$445,6,0)</f>
        <v>NEUMOCONIOSIS</v>
      </c>
      <c r="X61" s="58" t="s">
        <v>31</v>
      </c>
      <c r="Y61" s="58" t="s">
        <v>31</v>
      </c>
      <c r="Z61" s="58" t="s">
        <v>31</v>
      </c>
      <c r="AA61" s="59" t="s">
        <v>31</v>
      </c>
      <c r="AB61" s="59" t="str">
        <f>VLOOKUP(H61,PELIGROS!A$2:G$445,7,0)</f>
        <v>LIMPIEZA</v>
      </c>
      <c r="AC61" s="58" t="s">
        <v>1246</v>
      </c>
      <c r="AD61" s="148"/>
    </row>
    <row r="62" spans="1:30" ht="48" customHeight="1" thickBot="1">
      <c r="A62" s="146"/>
      <c r="B62" s="146"/>
      <c r="C62" s="125" t="e">
        <f>VLOOKUP(E62,FUNCIONES!A$2:C$82,2,0)</f>
        <v>#N/A</v>
      </c>
      <c r="D62" s="125" t="e">
        <f>VLOOKUP(E62,FUNCIONES!A$2:C$82,3,0)</f>
        <v>#N/A</v>
      </c>
      <c r="E62" s="125"/>
      <c r="F62" s="125"/>
      <c r="G62" s="97" t="str">
        <f>VLOOKUP(H62,PELIGROS!A$1:G$445,2,0)</f>
        <v>NATURALEZA DE LA TAREA</v>
      </c>
      <c r="H62" s="90" t="s">
        <v>75</v>
      </c>
      <c r="I62" s="90" t="s">
        <v>1211</v>
      </c>
      <c r="J62" s="97" t="str">
        <f>VLOOKUP(H62,PELIGROS!A$2:G$445,3,0)</f>
        <v>ESTRÉS,  TRANSTORNOS DEL SUEÑO</v>
      </c>
      <c r="K62" s="99" t="s">
        <v>31</v>
      </c>
      <c r="L62" s="97" t="str">
        <f>VLOOKUP(H62,PELIGROS!A$2:G$445,4,0)</f>
        <v>N/A</v>
      </c>
      <c r="M62" s="97" t="str">
        <f>VLOOKUP(H62,PELIGROS!A$2:G$445,5,0)</f>
        <v>PVE PSICOSOCIAL</v>
      </c>
      <c r="N62" s="99">
        <v>2</v>
      </c>
      <c r="O62" s="56">
        <v>3</v>
      </c>
      <c r="P62" s="56">
        <v>10</v>
      </c>
      <c r="Q62" s="56">
        <f t="shared" si="1"/>
        <v>6</v>
      </c>
      <c r="R62" s="56">
        <f t="shared" si="2"/>
        <v>60</v>
      </c>
      <c r="S62" s="90" t="str">
        <f t="shared" si="3"/>
        <v>M-6</v>
      </c>
      <c r="T62" s="57" t="str">
        <f t="shared" si="0"/>
        <v>III</v>
      </c>
      <c r="U62" s="57" t="str">
        <f t="shared" si="4"/>
        <v>Mejorable</v>
      </c>
      <c r="V62" s="128"/>
      <c r="W62" s="97" t="str">
        <f>VLOOKUP(H62,PELIGROS!A$2:G$445,6,0)</f>
        <v>ESTRÉS</v>
      </c>
      <c r="X62" s="58" t="s">
        <v>31</v>
      </c>
      <c r="Y62" s="58" t="s">
        <v>31</v>
      </c>
      <c r="Z62" s="58" t="s">
        <v>31</v>
      </c>
      <c r="AA62" s="59" t="s">
        <v>31</v>
      </c>
      <c r="AB62" s="59" t="str">
        <f>VLOOKUP(H62,PELIGROS!A$2:G$445,7,0)</f>
        <v>N/A</v>
      </c>
      <c r="AC62" s="128" t="s">
        <v>1199</v>
      </c>
      <c r="AD62" s="148"/>
    </row>
    <row r="63" spans="1:30" ht="48" customHeight="1" thickBot="1">
      <c r="A63" s="146"/>
      <c r="B63" s="146"/>
      <c r="C63" s="125" t="e">
        <f>VLOOKUP(E63,FUNCIONES!A$2:C$82,2,0)</f>
        <v>#N/A</v>
      </c>
      <c r="D63" s="125" t="e">
        <f>VLOOKUP(E63,FUNCIONES!A$2:C$82,3,0)</f>
        <v>#N/A</v>
      </c>
      <c r="E63" s="125"/>
      <c r="F63" s="125"/>
      <c r="G63" s="97" t="str">
        <f>VLOOKUP(H63,PELIGROS!A$1:G$445,2,0)</f>
        <v xml:space="preserve"> ALTA CONCENTRACIÓN</v>
      </c>
      <c r="H63" s="90" t="s">
        <v>87</v>
      </c>
      <c r="I63" s="90" t="s">
        <v>1211</v>
      </c>
      <c r="J63" s="97" t="str">
        <f>VLOOKUP(H63,PELIGROS!A$2:G$445,3,0)</f>
        <v>ESTRÉS, DEPRESIÓN, TRANSTORNOS DEL SUEÑO, AUSENCIA DE ATENCIÓN</v>
      </c>
      <c r="K63" s="99" t="s">
        <v>31</v>
      </c>
      <c r="L63" s="97" t="str">
        <f>VLOOKUP(H63,PELIGROS!A$2:G$445,4,0)</f>
        <v>N/A</v>
      </c>
      <c r="M63" s="97" t="str">
        <f>VLOOKUP(H63,PELIGROS!A$2:G$445,5,0)</f>
        <v>PVE PSICOSOCIAL</v>
      </c>
      <c r="N63" s="99">
        <v>2</v>
      </c>
      <c r="O63" s="56">
        <v>1</v>
      </c>
      <c r="P63" s="56">
        <v>10</v>
      </c>
      <c r="Q63" s="56">
        <f t="shared" si="1"/>
        <v>2</v>
      </c>
      <c r="R63" s="56">
        <f t="shared" si="2"/>
        <v>20</v>
      </c>
      <c r="S63" s="90" t="str">
        <f t="shared" si="3"/>
        <v>B-2</v>
      </c>
      <c r="T63" s="57" t="str">
        <f t="shared" si="0"/>
        <v>IV</v>
      </c>
      <c r="U63" s="57" t="str">
        <f t="shared" si="4"/>
        <v>Aceptable</v>
      </c>
      <c r="V63" s="128"/>
      <c r="W63" s="97" t="str">
        <f>VLOOKUP(H63,PELIGROS!A$2:G$445,6,0)</f>
        <v>ESTRÉS, ALTERACIÓN DEL SISTEMA NERVIOSO</v>
      </c>
      <c r="X63" s="58" t="s">
        <v>31</v>
      </c>
      <c r="Y63" s="58" t="s">
        <v>31</v>
      </c>
      <c r="Z63" s="58" t="s">
        <v>31</v>
      </c>
      <c r="AA63" s="59" t="s">
        <v>31</v>
      </c>
      <c r="AB63" s="59" t="str">
        <f>VLOOKUP(H63,PELIGROS!A$2:G$445,7,0)</f>
        <v>N/A</v>
      </c>
      <c r="AC63" s="128"/>
      <c r="AD63" s="148"/>
    </row>
    <row r="64" spans="1:30" ht="48" customHeight="1" thickBot="1">
      <c r="A64" s="146"/>
      <c r="B64" s="146"/>
      <c r="C64" s="125" t="e">
        <f>VLOOKUP(E64,FUNCIONES!A$2:C$82,2,0)</f>
        <v>#N/A</v>
      </c>
      <c r="D64" s="125" t="e">
        <f>VLOOKUP(E64,FUNCIONES!A$2:C$82,3,0)</f>
        <v>#N/A</v>
      </c>
      <c r="E64" s="125"/>
      <c r="F64" s="125"/>
      <c r="G64" s="97" t="str">
        <f>VLOOKUP(H64,PELIGROS!A$1:G$445,2,0)</f>
        <v>Forzadas, Prolongadas</v>
      </c>
      <c r="H64" s="90" t="s">
        <v>39</v>
      </c>
      <c r="I64" s="90" t="s">
        <v>1216</v>
      </c>
      <c r="J64" s="97" t="str">
        <f>VLOOKUP(H64,PELIGROS!A$2:G$445,3,0)</f>
        <v xml:space="preserve">Lesiones osteomusculares, lesiones osteoarticulares
</v>
      </c>
      <c r="K64" s="99" t="s">
        <v>31</v>
      </c>
      <c r="L64" s="97" t="str">
        <f>VLOOKUP(H64,PELIGROS!A$2:G$445,4,0)</f>
        <v>Inspecciones planeadas e inspecciones no planeadas, procedimientos de programas de seguridad y salud en el trabajo</v>
      </c>
      <c r="M64" s="97" t="str">
        <f>VLOOKUP(H64,PELIGROS!A$2:G$445,5,0)</f>
        <v>PVE Biomecánico, programa pausas activas, exámenes periódicos, recomendaciones, control de posturas</v>
      </c>
      <c r="N64" s="99">
        <v>2</v>
      </c>
      <c r="O64" s="56">
        <v>2</v>
      </c>
      <c r="P64" s="56">
        <v>25</v>
      </c>
      <c r="Q64" s="56">
        <f t="shared" si="1"/>
        <v>4</v>
      </c>
      <c r="R64" s="56">
        <f t="shared" si="2"/>
        <v>100</v>
      </c>
      <c r="S64" s="90" t="str">
        <f t="shared" si="3"/>
        <v>B-4</v>
      </c>
      <c r="T64" s="57" t="str">
        <f t="shared" si="0"/>
        <v>III</v>
      </c>
      <c r="U64" s="57" t="str">
        <f t="shared" si="4"/>
        <v>Mejorable</v>
      </c>
      <c r="V64" s="128"/>
      <c r="W64" s="97" t="str">
        <f>VLOOKUP(H64,PELIGROS!A$2:G$445,6,0)</f>
        <v>Enfermedades Osteomusculares</v>
      </c>
      <c r="X64" s="58" t="s">
        <v>31</v>
      </c>
      <c r="Y64" s="58" t="s">
        <v>31</v>
      </c>
      <c r="Z64" s="58" t="s">
        <v>31</v>
      </c>
      <c r="AA64" s="59" t="s">
        <v>31</v>
      </c>
      <c r="AB64" s="59" t="str">
        <f>VLOOKUP(H64,PELIGROS!A$2:G$445,7,0)</f>
        <v>Prevención en lesiones osteomusculares, líderes de pausas activas</v>
      </c>
      <c r="AC64" s="58" t="s">
        <v>1200</v>
      </c>
      <c r="AD64" s="148"/>
    </row>
    <row r="65" spans="1:30" ht="48" customHeight="1" thickBot="1">
      <c r="A65" s="146"/>
      <c r="B65" s="146"/>
      <c r="C65" s="125" t="e">
        <f>VLOOKUP(E65,FUNCIONES!A$2:C$82,2,0)</f>
        <v>#N/A</v>
      </c>
      <c r="D65" s="125" t="e">
        <f>VLOOKUP(E65,FUNCIONES!A$2:C$82,3,0)</f>
        <v>#N/A</v>
      </c>
      <c r="E65" s="125"/>
      <c r="F65" s="125"/>
      <c r="G65" s="97" t="str">
        <f>VLOOKUP(H65,PELIGROS!A$1:G$445,2,0)</f>
        <v>Movimientos repetitivos, Miembros Superiores</v>
      </c>
      <c r="H65" s="90" t="s">
        <v>46</v>
      </c>
      <c r="I65" s="90" t="s">
        <v>1216</v>
      </c>
      <c r="J65" s="97" t="str">
        <f>VLOOKUP(H65,PELIGROS!A$2:G$445,3,0)</f>
        <v>Lesiones Musculoesqueléticas</v>
      </c>
      <c r="K65" s="99" t="s">
        <v>31</v>
      </c>
      <c r="L65" s="97" t="str">
        <f>VLOOKUP(H65,PELIGROS!A$2:G$445,4,0)</f>
        <v>N/A</v>
      </c>
      <c r="M65" s="97" t="str">
        <f>VLOOKUP(H65,PELIGROS!A$2:G$445,5,0)</f>
        <v>PVE BIomécanico, programa pausas activas, examenes periódicos, recomendaicones, control de posturas</v>
      </c>
      <c r="N65" s="99">
        <v>2</v>
      </c>
      <c r="O65" s="56">
        <v>3</v>
      </c>
      <c r="P65" s="56">
        <v>10</v>
      </c>
      <c r="Q65" s="56">
        <f t="shared" si="1"/>
        <v>6</v>
      </c>
      <c r="R65" s="56">
        <f t="shared" si="2"/>
        <v>60</v>
      </c>
      <c r="S65" s="90" t="str">
        <f t="shared" si="3"/>
        <v>M-6</v>
      </c>
      <c r="T65" s="57" t="str">
        <f t="shared" si="0"/>
        <v>III</v>
      </c>
      <c r="U65" s="57" t="str">
        <f t="shared" si="4"/>
        <v>Mejorable</v>
      </c>
      <c r="V65" s="128"/>
      <c r="W65" s="97" t="str">
        <f>VLOOKUP(H65,PELIGROS!A$2:G$445,6,0)</f>
        <v>Enfermedades musculoesqueleticas</v>
      </c>
      <c r="X65" s="58" t="s">
        <v>31</v>
      </c>
      <c r="Y65" s="58" t="s">
        <v>31</v>
      </c>
      <c r="Z65" s="58" t="s">
        <v>31</v>
      </c>
      <c r="AA65" s="59" t="s">
        <v>31</v>
      </c>
      <c r="AB65" s="59" t="str">
        <f>VLOOKUP(H65,PELIGROS!A$2:G$445,7,0)</f>
        <v>Prevención en lesiones osteomusculares, líderes de pausas activas</v>
      </c>
      <c r="AC65" s="58" t="s">
        <v>1247</v>
      </c>
      <c r="AD65" s="148"/>
    </row>
    <row r="66" spans="1:30" ht="48" customHeight="1" thickBot="1">
      <c r="A66" s="146"/>
      <c r="B66" s="146"/>
      <c r="C66" s="125" t="e">
        <f>VLOOKUP(E66,FUNCIONES!A$2:C$82,2,0)</f>
        <v>#N/A</v>
      </c>
      <c r="D66" s="125" t="e">
        <f>VLOOKUP(E66,FUNCIONES!A$2:C$82,3,0)</f>
        <v>#N/A</v>
      </c>
      <c r="E66" s="125"/>
      <c r="F66" s="125"/>
      <c r="G66" s="97" t="str">
        <f>VLOOKUP(H66,PELIGROS!A$1:G$445,2,0)</f>
        <v>Carga de un peso mayor al recomendado</v>
      </c>
      <c r="H66" s="90" t="s">
        <v>485</v>
      </c>
      <c r="I66" s="90" t="s">
        <v>1216</v>
      </c>
      <c r="J66" s="97" t="str">
        <f>VLOOKUP(H66,PELIGROS!A$2:G$445,3,0)</f>
        <v>Lesiones osteomusculares, lesiones osteoarticulares</v>
      </c>
      <c r="K66" s="99" t="s">
        <v>31</v>
      </c>
      <c r="L66" s="97" t="str">
        <f>VLOOKUP(H66,PELIGROS!A$2:G$445,4,0)</f>
        <v>Inspecciones planeadas e inspecciones no planeadas, procedimientos de programas de seguridad y salud en el trabajo</v>
      </c>
      <c r="M66" s="97" t="str">
        <f>VLOOKUP(H66,PELIGROS!A$2:G$445,5,0)</f>
        <v>PVE Biomecánico, programa pausas activas, exámenes periódicos, recomendaciones, control de posturas</v>
      </c>
      <c r="N66" s="99">
        <v>2</v>
      </c>
      <c r="O66" s="56">
        <v>2</v>
      </c>
      <c r="P66" s="56">
        <v>25</v>
      </c>
      <c r="Q66" s="56">
        <f t="shared" si="1"/>
        <v>4</v>
      </c>
      <c r="R66" s="56">
        <f t="shared" si="2"/>
        <v>100</v>
      </c>
      <c r="S66" s="90" t="str">
        <f t="shared" si="3"/>
        <v>B-4</v>
      </c>
      <c r="T66" s="57" t="str">
        <f t="shared" si="0"/>
        <v>III</v>
      </c>
      <c r="U66" s="57" t="str">
        <f t="shared" si="4"/>
        <v>Mejorable</v>
      </c>
      <c r="V66" s="128"/>
      <c r="W66" s="97" t="str">
        <f>VLOOKUP(H66,PELIGROS!A$2:G$445,6,0)</f>
        <v>Enfermedades del sistema osteomuscular</v>
      </c>
      <c r="X66" s="58" t="s">
        <v>31</v>
      </c>
      <c r="Y66" s="58" t="s">
        <v>31</v>
      </c>
      <c r="Z66" s="58" t="s">
        <v>31</v>
      </c>
      <c r="AA66" s="59" t="s">
        <v>31</v>
      </c>
      <c r="AB66" s="59" t="str">
        <f>VLOOKUP(H66,PELIGROS!A$2:G$445,7,0)</f>
        <v>Prevención en lesiones osteomusculares, Líderes en pausas activas</v>
      </c>
      <c r="AC66" s="58" t="s">
        <v>1248</v>
      </c>
      <c r="AD66" s="148"/>
    </row>
    <row r="67" spans="1:30" ht="48" customHeight="1" thickBot="1">
      <c r="A67" s="146"/>
      <c r="B67" s="146"/>
      <c r="C67" s="125" t="e">
        <f>VLOOKUP(E67,FUNCIONES!A$2:C$82,2,0)</f>
        <v>#N/A</v>
      </c>
      <c r="D67" s="125" t="e">
        <f>VLOOKUP(E67,FUNCIONES!A$2:C$82,3,0)</f>
        <v>#N/A</v>
      </c>
      <c r="E67" s="125"/>
      <c r="F67" s="125"/>
      <c r="G67" s="97" t="str">
        <f>VLOOKUP(H67,PELIGROS!A$1:G$445,2,0)</f>
        <v>Atropellamiento, Envestir</v>
      </c>
      <c r="H67" s="90" t="s">
        <v>1186</v>
      </c>
      <c r="I67" s="90" t="s">
        <v>1210</v>
      </c>
      <c r="J67" s="97" t="str">
        <f>VLOOKUP(H67,PELIGROS!A$2:G$445,3,0)</f>
        <v>Lesiones, pérdidas materiales, muerte</v>
      </c>
      <c r="K67" s="99" t="s">
        <v>31</v>
      </c>
      <c r="L67" s="97" t="str">
        <f>VLOOKUP(H67,PELIGROS!A$2:G$445,4,0)</f>
        <v>Inspecciones planeadas e inspecciones no planeadas, procedimientos de programas de seguridad y salud en el trabajo</v>
      </c>
      <c r="M67" s="97" t="str">
        <f>VLOOKUP(H67,PELIGROS!A$2:G$445,5,0)</f>
        <v>Programa de seguridad vial, señalización</v>
      </c>
      <c r="N67" s="99">
        <v>2</v>
      </c>
      <c r="O67" s="56">
        <v>3</v>
      </c>
      <c r="P67" s="56">
        <v>60</v>
      </c>
      <c r="Q67" s="56">
        <f t="shared" si="1"/>
        <v>6</v>
      </c>
      <c r="R67" s="56">
        <f t="shared" si="2"/>
        <v>360</v>
      </c>
      <c r="S67" s="90" t="str">
        <f t="shared" si="3"/>
        <v>M-6</v>
      </c>
      <c r="T67" s="57" t="str">
        <f t="shared" si="0"/>
        <v>II</v>
      </c>
      <c r="U67" s="57" t="str">
        <f t="shared" si="4"/>
        <v>No Aceptable o Aceptable Con Control Especifico</v>
      </c>
      <c r="V67" s="128"/>
      <c r="W67" s="97" t="str">
        <f>VLOOKUP(H67,PELIGROS!A$2:G$445,6,0)</f>
        <v>Muerte</v>
      </c>
      <c r="X67" s="58" t="s">
        <v>31</v>
      </c>
      <c r="Y67" s="58" t="s">
        <v>31</v>
      </c>
      <c r="Z67" s="58" t="s">
        <v>31</v>
      </c>
      <c r="AA67" s="59" t="s">
        <v>31</v>
      </c>
      <c r="AB67" s="59" t="str">
        <f>VLOOKUP(H67,PELIGROS!A$2:G$445,7,0)</f>
        <v>Seguridad vial y manejo defensivo, aseguramiento de áreas de trabajo</v>
      </c>
      <c r="AC67" s="58" t="s">
        <v>1209</v>
      </c>
      <c r="AD67" s="148"/>
    </row>
    <row r="68" spans="1:30" ht="48" customHeight="1" thickBot="1">
      <c r="A68" s="146"/>
      <c r="B68" s="146"/>
      <c r="C68" s="125" t="e">
        <f>VLOOKUP(E68,FUNCIONES!A$2:C$82,2,0)</f>
        <v>#N/A</v>
      </c>
      <c r="D68" s="125" t="e">
        <f>VLOOKUP(E68,FUNCIONES!A$2:C$82,3,0)</f>
        <v>#N/A</v>
      </c>
      <c r="E68" s="125"/>
      <c r="F68" s="125"/>
      <c r="G68" s="97" t="str">
        <f>VLOOKUP(H68,PELIGROS!A$1:G$445,2,0)</f>
        <v>Inadecuadas conexiones eléctricas-saturación en tomas de energía</v>
      </c>
      <c r="H68" s="90" t="s">
        <v>565</v>
      </c>
      <c r="I68" s="90" t="s">
        <v>1210</v>
      </c>
      <c r="J68" s="97" t="str">
        <f>VLOOKUP(H68,PELIGROS!A$2:G$445,3,0)</f>
        <v>Quemaduras, electrocución, muerte</v>
      </c>
      <c r="K68" s="99" t="s">
        <v>31</v>
      </c>
      <c r="L68" s="97" t="str">
        <f>VLOOKUP(H68,PELIGROS!A$2:G$445,4,0)</f>
        <v>Inspecciones planeadas e inspecciones no planeadas, procedimientos de programas de seguridad y salud en el trabajo</v>
      </c>
      <c r="M68" s="97" t="str">
        <f>VLOOKUP(H68,PELIGROS!A$2:G$445,5,0)</f>
        <v>E.P.P. Bota dieléctrica, Casco dieléctrico</v>
      </c>
      <c r="N68" s="99">
        <v>2</v>
      </c>
      <c r="O68" s="56">
        <v>2</v>
      </c>
      <c r="P68" s="56">
        <v>100</v>
      </c>
      <c r="Q68" s="56">
        <f t="shared" si="1"/>
        <v>4</v>
      </c>
      <c r="R68" s="56">
        <f t="shared" si="2"/>
        <v>400</v>
      </c>
      <c r="S68" s="90" t="str">
        <f t="shared" si="3"/>
        <v>B-4</v>
      </c>
      <c r="T68" s="57" t="str">
        <f t="shared" si="0"/>
        <v>II</v>
      </c>
      <c r="U68" s="57" t="str">
        <f t="shared" si="4"/>
        <v>No Aceptable o Aceptable Con Control Especifico</v>
      </c>
      <c r="V68" s="128"/>
      <c r="W68" s="97" t="str">
        <f>VLOOKUP(H68,PELIGROS!A$2:G$445,6,0)</f>
        <v>Muerte</v>
      </c>
      <c r="X68" s="58" t="s">
        <v>31</v>
      </c>
      <c r="Y68" s="58" t="s">
        <v>31</v>
      </c>
      <c r="Z68" s="58" t="s">
        <v>31</v>
      </c>
      <c r="AA68" s="59" t="s">
        <v>31</v>
      </c>
      <c r="AB68" s="59" t="str">
        <f>VLOOKUP(H68,PELIGROS!A$2:G$445,7,0)</f>
        <v>Uso y manejo adecuado de E.P.P., actos y condiciones inseguras</v>
      </c>
      <c r="AC68" s="58" t="s">
        <v>1273</v>
      </c>
      <c r="AD68" s="148"/>
    </row>
    <row r="69" spans="1:30" ht="48" customHeight="1" thickBot="1">
      <c r="A69" s="146"/>
      <c r="B69" s="146"/>
      <c r="C69" s="125" t="e">
        <f>VLOOKUP(E69,FUNCIONES!A$2:C$82,2,0)</f>
        <v>#N/A</v>
      </c>
      <c r="D69" s="125" t="e">
        <f>VLOOKUP(E69,FUNCIONES!A$2:C$82,3,0)</f>
        <v>#N/A</v>
      </c>
      <c r="E69" s="125"/>
      <c r="F69" s="125"/>
      <c r="G69" s="97" t="str">
        <f>VLOOKUP(H69,PELIGROS!A$1:G$445,2,0)</f>
        <v>Ingreso a pozos, Red de acueducto o excavaciones</v>
      </c>
      <c r="H69" s="90" t="s">
        <v>570</v>
      </c>
      <c r="I69" s="90" t="s">
        <v>1210</v>
      </c>
      <c r="J69" s="97" t="str">
        <f>VLOOKUP(H69,PELIGROS!A$2:G$445,3,0)</f>
        <v>Intoxicación, asfixicia, daños vías resiratorias, muerte</v>
      </c>
      <c r="K69" s="99" t="s">
        <v>31</v>
      </c>
      <c r="L69" s="97" t="str">
        <f>VLOOKUP(H69,PELIGROS!A$2:G$445,4,0)</f>
        <v>Inspecciones planeadas e inspecciones no planeadas, procedimientos de programas de seguridad y salud en el trabajo</v>
      </c>
      <c r="M69" s="97" t="str">
        <f>VLOOKUP(H69,PELIGROS!A$2:G$445,5,0)</f>
        <v>E.P.P. Colectivos, Tripoide</v>
      </c>
      <c r="N69" s="99">
        <v>2</v>
      </c>
      <c r="O69" s="56">
        <v>2</v>
      </c>
      <c r="P69" s="56">
        <v>25</v>
      </c>
      <c r="Q69" s="56">
        <f t="shared" si="1"/>
        <v>4</v>
      </c>
      <c r="R69" s="56">
        <f t="shared" si="2"/>
        <v>100</v>
      </c>
      <c r="S69" s="90" t="str">
        <f t="shared" si="3"/>
        <v>B-4</v>
      </c>
      <c r="T69" s="57" t="str">
        <f t="shared" si="0"/>
        <v>III</v>
      </c>
      <c r="U69" s="57" t="str">
        <f t="shared" si="4"/>
        <v>Mejorable</v>
      </c>
      <c r="V69" s="128"/>
      <c r="W69" s="97" t="str">
        <f>VLOOKUP(H69,PELIGROS!A$2:G$445,6,0)</f>
        <v>Muerte</v>
      </c>
      <c r="X69" s="58" t="s">
        <v>31</v>
      </c>
      <c r="Y69" s="58" t="s">
        <v>31</v>
      </c>
      <c r="Z69" s="58" t="s">
        <v>31</v>
      </c>
      <c r="AA69" s="59" t="s">
        <v>31</v>
      </c>
      <c r="AB69" s="59" t="str">
        <f>VLOOKUP(H69,PELIGROS!A$2:G$445,7,0)</f>
        <v>Trabajo seguro en espacios confinados y manejo de medidores de gases, diligenciamiento de permisos de trabajos, uso y manejo adecuado de E.P.P.</v>
      </c>
      <c r="AC69" s="58" t="s">
        <v>1249</v>
      </c>
      <c r="AD69" s="148"/>
    </row>
    <row r="70" spans="1:30" ht="48" customHeight="1" thickBot="1">
      <c r="A70" s="146"/>
      <c r="B70" s="146"/>
      <c r="C70" s="125" t="e">
        <f>VLOOKUP(E70,FUNCIONES!A$2:C$82,2,0)</f>
        <v>#N/A</v>
      </c>
      <c r="D70" s="125" t="e">
        <f>VLOOKUP(E70,FUNCIONES!A$2:C$82,3,0)</f>
        <v>#N/A</v>
      </c>
      <c r="E70" s="125"/>
      <c r="F70" s="125"/>
      <c r="G70" s="97" t="str">
        <f>VLOOKUP(H70,PELIGROS!A$1:G$445,2,0)</f>
        <v>Reparación de redes e instalaciones</v>
      </c>
      <c r="H70" s="90" t="s">
        <v>575</v>
      </c>
      <c r="I70" s="90" t="s">
        <v>1210</v>
      </c>
      <c r="J70" s="97" t="str">
        <f>VLOOKUP(H70,PELIGROS!A$2:G$445,3,0)</f>
        <v>Atrapamiento, apastamiento, lesiones, fracturas, muerte</v>
      </c>
      <c r="K70" s="99" t="s">
        <v>31</v>
      </c>
      <c r="L70" s="97" t="str">
        <f>VLOOKUP(H70,PELIGROS!A$2:G$445,4,0)</f>
        <v>Inspecciones planeadas e inspecciones no planeadas, procedimientos de programas de seguridad y salud en el trabajo</v>
      </c>
      <c r="M70" s="97" t="str">
        <f>VLOOKUP(H70,PELIGROS!A$2:G$445,5,0)</f>
        <v>E.P.P. Colectivos entibados y cajas de entibados</v>
      </c>
      <c r="N70" s="99">
        <v>2</v>
      </c>
      <c r="O70" s="56">
        <v>2</v>
      </c>
      <c r="P70" s="56">
        <v>100</v>
      </c>
      <c r="Q70" s="56">
        <f t="shared" si="1"/>
        <v>4</v>
      </c>
      <c r="R70" s="56">
        <f t="shared" si="2"/>
        <v>400</v>
      </c>
      <c r="S70" s="90" t="str">
        <f t="shared" si="3"/>
        <v>B-4</v>
      </c>
      <c r="T70" s="57" t="str">
        <f t="shared" si="0"/>
        <v>II</v>
      </c>
      <c r="U70" s="57" t="str">
        <f t="shared" si="4"/>
        <v>No Aceptable o Aceptable Con Control Especifico</v>
      </c>
      <c r="V70" s="128"/>
      <c r="W70" s="97" t="str">
        <f>VLOOKUP(H70,PELIGROS!A$2:G$445,6,0)</f>
        <v>Muerte</v>
      </c>
      <c r="X70" s="58" t="s">
        <v>31</v>
      </c>
      <c r="Y70" s="58" t="s">
        <v>31</v>
      </c>
      <c r="Z70" s="58" t="s">
        <v>31</v>
      </c>
      <c r="AA70" s="59" t="s">
        <v>31</v>
      </c>
      <c r="AB70" s="59" t="str">
        <f>VLOOKUP(H70,PELIGROS!A$2:G$445,7,0)</f>
        <v>Prevención en riesgo en excavaciones y manejo de entibados, prevención en roturas de redes de gas antural, diligenciamieto de permisos de trabajo, uso y manejo adecuado de E.P.P.</v>
      </c>
      <c r="AC70" s="58" t="s">
        <v>1249</v>
      </c>
      <c r="AD70" s="148"/>
    </row>
    <row r="71" spans="1:30" ht="48" customHeight="1" thickBot="1">
      <c r="A71" s="146"/>
      <c r="B71" s="146"/>
      <c r="C71" s="125" t="e">
        <f>VLOOKUP(E71,FUNCIONES!A$2:C$82,2,0)</f>
        <v>#N/A</v>
      </c>
      <c r="D71" s="125" t="e">
        <f>VLOOKUP(E71,FUNCIONES!A$2:C$82,3,0)</f>
        <v>#N/A</v>
      </c>
      <c r="E71" s="125"/>
      <c r="F71" s="125"/>
      <c r="G71" s="97" t="str">
        <f>VLOOKUP(H71,PELIGROS!A$1:G$445,2,0)</f>
        <v>Superficies de trabajo irregulares o deslizantes</v>
      </c>
      <c r="H71" s="90" t="s">
        <v>596</v>
      </c>
      <c r="I71" s="90" t="s">
        <v>1210</v>
      </c>
      <c r="J71" s="97" t="str">
        <f>VLOOKUP(H71,PELIGROS!A$2:G$445,3,0)</f>
        <v>Caidas del mismo nivel, fracturas, golpe con objetos, caídas de objetos, obstrucción de rutas de evacuación</v>
      </c>
      <c r="K71" s="99" t="s">
        <v>31</v>
      </c>
      <c r="L71" s="97" t="str">
        <f>VLOOKUP(H71,PELIGROS!A$2:G$445,4,0)</f>
        <v>N/A</v>
      </c>
      <c r="M71" s="97" t="str">
        <f>VLOOKUP(H71,PELIGROS!A$2:G$445,5,0)</f>
        <v>N/A</v>
      </c>
      <c r="N71" s="99">
        <v>2</v>
      </c>
      <c r="O71" s="56">
        <v>3</v>
      </c>
      <c r="P71" s="56">
        <v>25</v>
      </c>
      <c r="Q71" s="56">
        <f t="shared" si="1"/>
        <v>6</v>
      </c>
      <c r="R71" s="56">
        <f t="shared" si="2"/>
        <v>150</v>
      </c>
      <c r="S71" s="90" t="str">
        <f t="shared" si="3"/>
        <v>M-6</v>
      </c>
      <c r="T71" s="57" t="str">
        <f t="shared" si="0"/>
        <v>II</v>
      </c>
      <c r="U71" s="57" t="str">
        <f t="shared" si="4"/>
        <v>No Aceptable o Aceptable Con Control Especifico</v>
      </c>
      <c r="V71" s="128"/>
      <c r="W71" s="97" t="str">
        <f>VLOOKUP(H71,PELIGROS!A$2:G$445,6,0)</f>
        <v>Caídas de distinto nivel</v>
      </c>
      <c r="X71" s="58" t="s">
        <v>31</v>
      </c>
      <c r="Y71" s="58" t="s">
        <v>31</v>
      </c>
      <c r="Z71" s="58" t="s">
        <v>31</v>
      </c>
      <c r="AA71" s="59" t="s">
        <v>31</v>
      </c>
      <c r="AB71" s="59" t="str">
        <f>VLOOKUP(H71,PELIGROS!A$2:G$445,7,0)</f>
        <v>Pautas Básicas en orden y aseo en el lugar de trabajo, actos y condiciones inseguras</v>
      </c>
      <c r="AC71" s="58" t="s">
        <v>1201</v>
      </c>
      <c r="AD71" s="148"/>
    </row>
    <row r="72" spans="1:30" ht="48" customHeight="1" thickBot="1">
      <c r="A72" s="146"/>
      <c r="B72" s="146"/>
      <c r="C72" s="125" t="e">
        <f>VLOOKUP(E72,FUNCIONES!A$2:C$82,2,0)</f>
        <v>#N/A</v>
      </c>
      <c r="D72" s="125" t="e">
        <f>VLOOKUP(E72,FUNCIONES!A$2:C$82,3,0)</f>
        <v>#N/A</v>
      </c>
      <c r="E72" s="125"/>
      <c r="F72" s="125"/>
      <c r="G72" s="97" t="str">
        <f>VLOOKUP(H72,PELIGROS!A$1:G$445,2,0)</f>
        <v>Herramientas Manuales</v>
      </c>
      <c r="H72" s="90" t="s">
        <v>605</v>
      </c>
      <c r="I72" s="90" t="s">
        <v>1210</v>
      </c>
      <c r="J72" s="97" t="str">
        <f>VLOOKUP(H72,PELIGROS!A$2:G$445,3,0)</f>
        <v>Quemaduras, contusiones y lesiones</v>
      </c>
      <c r="K72" s="99" t="s">
        <v>31</v>
      </c>
      <c r="L72" s="97" t="str">
        <f>VLOOKUP(H72,PELIGROS!A$2:G$445,4,0)</f>
        <v>Inspecciones planeadas e inspecciones no planeadas, procedimientos de programas de seguridad y salud en el trabajo</v>
      </c>
      <c r="M72" s="97" t="str">
        <f>VLOOKUP(H72,PELIGROS!A$2:G$445,5,0)</f>
        <v>E.P.P.</v>
      </c>
      <c r="N72" s="99">
        <v>2</v>
      </c>
      <c r="O72" s="56">
        <v>3</v>
      </c>
      <c r="P72" s="56">
        <v>25</v>
      </c>
      <c r="Q72" s="56">
        <f t="shared" si="1"/>
        <v>6</v>
      </c>
      <c r="R72" s="56">
        <f t="shared" si="2"/>
        <v>150</v>
      </c>
      <c r="S72" s="90" t="str">
        <f t="shared" si="3"/>
        <v>M-6</v>
      </c>
      <c r="T72" s="57" t="str">
        <f t="shared" si="0"/>
        <v>II</v>
      </c>
      <c r="U72" s="57" t="str">
        <f t="shared" si="4"/>
        <v>No Aceptable o Aceptable Con Control Especifico</v>
      </c>
      <c r="V72" s="128"/>
      <c r="W72" s="97" t="str">
        <f>VLOOKUP(H72,PELIGROS!A$2:G$445,6,0)</f>
        <v>Amputación</v>
      </c>
      <c r="X72" s="58" t="s">
        <v>31</v>
      </c>
      <c r="Y72" s="58" t="s">
        <v>31</v>
      </c>
      <c r="Z72" s="58" t="s">
        <v>31</v>
      </c>
      <c r="AA72" s="59" t="s">
        <v>31</v>
      </c>
      <c r="AB72" s="59" t="str">
        <f>VLOOKUP(H72,PELIGROS!A$2:G$445,7,0)</f>
        <v xml:space="preserve">
Uso y manejo adecuado de E.P.P., uso y manejo adecuado de herramientas manuales y/o máqinas y equipos</v>
      </c>
      <c r="AC72" s="58" t="s">
        <v>1250</v>
      </c>
      <c r="AD72" s="148"/>
    </row>
    <row r="73" spans="1:30" ht="48" customHeight="1" thickBot="1">
      <c r="A73" s="146"/>
      <c r="B73" s="146"/>
      <c r="C73" s="125" t="e">
        <f>VLOOKUP(E73,FUNCIONES!A$2:C$82,2,0)</f>
        <v>#N/A</v>
      </c>
      <c r="D73" s="125" t="e">
        <f>VLOOKUP(E73,FUNCIONES!A$2:C$82,3,0)</f>
        <v>#N/A</v>
      </c>
      <c r="E73" s="125"/>
      <c r="F73" s="125"/>
      <c r="G73" s="97" t="str">
        <f>VLOOKUP(H73,PELIGROS!A$1:G$445,2,0)</f>
        <v>Maquinaria y equipo</v>
      </c>
      <c r="H73" s="90" t="s">
        <v>611</v>
      </c>
      <c r="I73" s="90" t="s">
        <v>1210</v>
      </c>
      <c r="J73" s="97" t="str">
        <f>VLOOKUP(H73,PELIGROS!A$2:G$445,3,0)</f>
        <v>Atrapamiento, amputación, aplastamiento, fractura, muerte</v>
      </c>
      <c r="K73" s="99" t="s">
        <v>31</v>
      </c>
      <c r="L73" s="97" t="str">
        <f>VLOOKUP(H73,PELIGROS!A$2:G$445,4,0)</f>
        <v>Inspecciones planeadas e inspecciones no planeadas, procedimientos de programas de seguridad y salud en el trabajo</v>
      </c>
      <c r="M73" s="97" t="str">
        <f>VLOOKUP(H73,PELIGROS!A$2:G$445,5,0)</f>
        <v>E.P.P.</v>
      </c>
      <c r="N73" s="99">
        <v>2</v>
      </c>
      <c r="O73" s="56">
        <v>3</v>
      </c>
      <c r="P73" s="56">
        <v>60</v>
      </c>
      <c r="Q73" s="56">
        <f t="shared" si="1"/>
        <v>6</v>
      </c>
      <c r="R73" s="56">
        <f t="shared" si="2"/>
        <v>360</v>
      </c>
      <c r="S73" s="90" t="str">
        <f t="shared" si="3"/>
        <v>M-6</v>
      </c>
      <c r="T73" s="57" t="str">
        <f t="shared" si="0"/>
        <v>II</v>
      </c>
      <c r="U73" s="57" t="str">
        <f t="shared" si="4"/>
        <v>No Aceptable o Aceptable Con Control Especifico</v>
      </c>
      <c r="V73" s="128"/>
      <c r="W73" s="97" t="str">
        <f>VLOOKUP(H73,PELIGROS!A$2:G$445,6,0)</f>
        <v>Aplastamiento</v>
      </c>
      <c r="X73" s="58" t="s">
        <v>31</v>
      </c>
      <c r="Y73" s="58" t="s">
        <v>31</v>
      </c>
      <c r="Z73" s="58" t="s">
        <v>31</v>
      </c>
      <c r="AA73" s="59" t="s">
        <v>31</v>
      </c>
      <c r="AB73" s="59" t="str">
        <f>VLOOKUP(H73,PELIGROS!A$2:G$445,7,0)</f>
        <v>Uso y manejo adecuado de E.P.P., uso y manejo adecuado de herramientas amnuales y/o máquinas y equipos</v>
      </c>
      <c r="AC73" s="58" t="s">
        <v>1251</v>
      </c>
      <c r="AD73" s="148"/>
    </row>
    <row r="74" spans="1:30" ht="48" customHeight="1" thickBot="1">
      <c r="A74" s="146"/>
      <c r="B74" s="146"/>
      <c r="C74" s="125" t="e">
        <f>VLOOKUP(E74,FUNCIONES!A$2:C$82,2,0)</f>
        <v>#N/A</v>
      </c>
      <c r="D74" s="125" t="e">
        <f>VLOOKUP(E74,FUNCIONES!A$2:C$82,3,0)</f>
        <v>#N/A</v>
      </c>
      <c r="E74" s="125"/>
      <c r="F74" s="125"/>
      <c r="G74" s="97" t="str">
        <f>VLOOKUP(H74,PELIGROS!A$1:G$445,2,0)</f>
        <v>Atraco, golpiza, atentados y secuestrados</v>
      </c>
      <c r="H74" s="90" t="s">
        <v>56</v>
      </c>
      <c r="I74" s="90" t="s">
        <v>1210</v>
      </c>
      <c r="J74" s="97" t="str">
        <f>VLOOKUP(H74,PELIGROS!A$2:G$445,3,0)</f>
        <v>Estrés, golpes, Secuestros</v>
      </c>
      <c r="K74" s="99" t="s">
        <v>31</v>
      </c>
      <c r="L74" s="97" t="str">
        <f>VLOOKUP(H74,PELIGROS!A$2:G$445,4,0)</f>
        <v>Inspecciones planeadas e inspecciones no planeadas, procedimientos de programas de seguridad y salud en el trabajo</v>
      </c>
      <c r="M74" s="97" t="str">
        <f>VLOOKUP(H74,PELIGROS!A$2:G$445,5,0)</f>
        <v xml:space="preserve">Uniformes Corporativos, Caquetas corporativas, Carnetización
</v>
      </c>
      <c r="N74" s="99">
        <v>2</v>
      </c>
      <c r="O74" s="56">
        <v>3</v>
      </c>
      <c r="P74" s="56">
        <v>60</v>
      </c>
      <c r="Q74" s="56">
        <f t="shared" si="1"/>
        <v>6</v>
      </c>
      <c r="R74" s="56">
        <f t="shared" si="2"/>
        <v>360</v>
      </c>
      <c r="S74" s="90" t="str">
        <f t="shared" si="3"/>
        <v>M-6</v>
      </c>
      <c r="T74" s="57" t="str">
        <f t="shared" si="0"/>
        <v>II</v>
      </c>
      <c r="U74" s="57" t="str">
        <f t="shared" si="4"/>
        <v>No Aceptable o Aceptable Con Control Especifico</v>
      </c>
      <c r="V74" s="128"/>
      <c r="W74" s="97" t="str">
        <f>VLOOKUP(H74,PELIGROS!A$2:G$445,6,0)</f>
        <v>Secuestros</v>
      </c>
      <c r="X74" s="58" t="s">
        <v>31</v>
      </c>
      <c r="Y74" s="58" t="s">
        <v>31</v>
      </c>
      <c r="Z74" s="58" t="s">
        <v>31</v>
      </c>
      <c r="AA74" s="59" t="s">
        <v>31</v>
      </c>
      <c r="AB74" s="59" t="str">
        <f>VLOOKUP(H74,PELIGROS!A$2:G$445,7,0)</f>
        <v>N/A</v>
      </c>
      <c r="AC74" s="58" t="s">
        <v>1222</v>
      </c>
      <c r="AD74" s="148"/>
    </row>
    <row r="75" spans="1:30" ht="48" customHeight="1" thickBot="1">
      <c r="A75" s="146"/>
      <c r="B75" s="146"/>
      <c r="C75" s="125" t="e">
        <f>VLOOKUP(E75,FUNCIONES!A$2:C$82,2,0)</f>
        <v>#N/A</v>
      </c>
      <c r="D75" s="125" t="e">
        <f>VLOOKUP(E75,FUNCIONES!A$2:C$82,3,0)</f>
        <v>#N/A</v>
      </c>
      <c r="E75" s="125"/>
      <c r="F75" s="125"/>
      <c r="G75" s="97" t="str">
        <f>VLOOKUP(H75,PELIGROS!A$1:G$445,2,0)</f>
        <v>MANTENIMIENTO DE PUENTE GRUAS, LIMPIEZA DE CANALES, MANTENIMIENTO DE INSTALACIONES LOCATIVAS, MANTENIMIENTO Y REPARACIÓN DE POZOS</v>
      </c>
      <c r="H75" s="90" t="s">
        <v>623</v>
      </c>
      <c r="I75" s="90" t="s">
        <v>1210</v>
      </c>
      <c r="J75" s="97" t="str">
        <f>VLOOKUP(H75,PELIGROS!A$2:G$445,3,0)</f>
        <v>LESIONES, FRACTURAS, MUERTE</v>
      </c>
      <c r="K75" s="99" t="s">
        <v>31</v>
      </c>
      <c r="L75" s="97" t="str">
        <f>VLOOKUP(H75,PELIGROS!A$2:G$445,4,0)</f>
        <v>Inspecciones planeadas e inspecciones no planeadas, procedimientos de programas de seguridad y salud en el trabajo</v>
      </c>
      <c r="M75" s="97" t="str">
        <f>VLOOKUP(H75,PELIGROS!A$2:G$445,5,0)</f>
        <v>EPP</v>
      </c>
      <c r="N75" s="99">
        <v>2</v>
      </c>
      <c r="O75" s="56">
        <v>2</v>
      </c>
      <c r="P75" s="56">
        <v>100</v>
      </c>
      <c r="Q75" s="56">
        <f t="shared" si="1"/>
        <v>4</v>
      </c>
      <c r="R75" s="56">
        <f t="shared" si="2"/>
        <v>400</v>
      </c>
      <c r="S75" s="90" t="str">
        <f t="shared" si="3"/>
        <v>B-4</v>
      </c>
      <c r="T75" s="57" t="str">
        <f t="shared" si="0"/>
        <v>II</v>
      </c>
      <c r="U75" s="57" t="str">
        <f t="shared" si="4"/>
        <v>No Aceptable o Aceptable Con Control Especifico</v>
      </c>
      <c r="V75" s="128"/>
      <c r="W75" s="97" t="str">
        <f>VLOOKUP(H75,PELIGROS!A$2:G$445,6,0)</f>
        <v>MUERTE</v>
      </c>
      <c r="X75" s="58" t="s">
        <v>31</v>
      </c>
      <c r="Y75" s="58" t="s">
        <v>31</v>
      </c>
      <c r="Z75" s="58" t="s">
        <v>31</v>
      </c>
      <c r="AA75" s="59" t="s">
        <v>31</v>
      </c>
      <c r="AB75" s="59" t="str">
        <f>VLOOKUP(H75,PELIGROS!A$2:G$445,7,0)</f>
        <v>CERTIFICACIÓN Y/O ENTRENAMIENTO EN TRABAJO SEGURO EN ALTURAS; DILGENCIAMIENTO DE PERMISO DE TRABAJO; USO Y MANEJO ADECUADO DE E.P.P.; ARME Y DESARME DE ANDAMIOS</v>
      </c>
      <c r="AC75" s="58" t="s">
        <v>1274</v>
      </c>
      <c r="AD75" s="148"/>
    </row>
    <row r="76" spans="1:30" ht="48" customHeight="1" thickBot="1">
      <c r="A76" s="146"/>
      <c r="B76" s="146"/>
      <c r="C76" s="126" t="e">
        <f>VLOOKUP(E76,FUNCIONES!A$2:C$82,2,0)</f>
        <v>#N/A</v>
      </c>
      <c r="D76" s="126" t="e">
        <f>VLOOKUP(E76,FUNCIONES!A$2:C$82,3,0)</f>
        <v>#N/A</v>
      </c>
      <c r="E76" s="126"/>
      <c r="F76" s="126"/>
      <c r="G76" s="98" t="str">
        <f>VLOOKUP(H76,PELIGROS!A$1:G$445,2,0)</f>
        <v>SISMOS, INCENDIOS, INUNDACIONES, TERREMOTOS, VENDAVALES, DERRUMBE</v>
      </c>
      <c r="H76" s="91" t="s">
        <v>61</v>
      </c>
      <c r="I76" s="91" t="s">
        <v>1220</v>
      </c>
      <c r="J76" s="98" t="str">
        <f>VLOOKUP(H76,PELIGROS!A$2:G$445,3,0)</f>
        <v>SISMOS, INCENDIOS, INUNDACIONES, TERREMOTOS, VENDAVALES</v>
      </c>
      <c r="K76" s="101" t="s">
        <v>31</v>
      </c>
      <c r="L76" s="98" t="str">
        <f>VLOOKUP(H76,PELIGROS!A$2:G$445,4,0)</f>
        <v>Inspecciones planeadas e inspecciones no planeadas, procedimientos de programas de seguridad y salud en el trabajo</v>
      </c>
      <c r="M76" s="98" t="str">
        <f>VLOOKUP(H76,PELIGROS!A$2:G$445,5,0)</f>
        <v>BRIGADAS DE EMERGENCIAS</v>
      </c>
      <c r="N76" s="101">
        <v>1</v>
      </c>
      <c r="O76" s="69">
        <v>1</v>
      </c>
      <c r="P76" s="69">
        <v>100</v>
      </c>
      <c r="Q76" s="69">
        <f t="shared" ref="Q76:Q137" si="5">N76*O76</f>
        <v>1</v>
      </c>
      <c r="R76" s="69">
        <f t="shared" ref="R76:R137" si="6">P76*Q76</f>
        <v>100</v>
      </c>
      <c r="S76" s="91">
        <f t="shared" ref="S76:S137" si="7">IF(Q76=40,"MA-40",IF(Q76=30,"MA-30",IF(Q76=20,"A-20",IF(Q76=10,"A-10",IF(Q76=24,"MA-24",IF(Q76=18,"A-18",IF(Q76=12,"A-12",IF(Q76=6,"M-6",IF(Q76=8,"M-8",IF(Q76=6,"M-6",IF(Q76=4,"B-4",IF(Q76=2,"B-2",))))))))))))</f>
        <v>0</v>
      </c>
      <c r="T76" s="70" t="str">
        <f t="shared" ref="T76:T136" si="8">IF(R76&lt;=20,"IV",IF(R76&lt;=120,"III",IF(R76&lt;=500,"II",IF(R76&lt;=4000,"I"))))</f>
        <v>III</v>
      </c>
      <c r="U76" s="70" t="str">
        <f t="shared" ref="U76:U137" si="9">IF(T76=0,"",IF(T76="IV","Aceptable",IF(T76="III","Mejorable",IF(T76="II","No Aceptable o Aceptable Con Control Especifico",IF(T76="I","No Aceptable","")))))</f>
        <v>Mejorable</v>
      </c>
      <c r="V76" s="129"/>
      <c r="W76" s="98" t="str">
        <f>VLOOKUP(H76,PELIGROS!A$2:G$445,6,0)</f>
        <v>MUERTE</v>
      </c>
      <c r="X76" s="72" t="s">
        <v>31</v>
      </c>
      <c r="Y76" s="72" t="s">
        <v>31</v>
      </c>
      <c r="Z76" s="72" t="s">
        <v>31</v>
      </c>
      <c r="AA76" s="111" t="s">
        <v>31</v>
      </c>
      <c r="AB76" s="73" t="str">
        <f>VLOOKUP(H76,PELIGROS!A$2:G$445,7,0)</f>
        <v>ENTRENAMIENTO DE LA BRIGADA; DIVULGACIÓN DE PLAN DE EMERGENCIA</v>
      </c>
      <c r="AC76" s="101" t="s">
        <v>1256</v>
      </c>
      <c r="AD76" s="149"/>
    </row>
    <row r="77" spans="1:30" ht="48" customHeight="1" thickBot="1">
      <c r="A77" s="146"/>
      <c r="B77" s="146"/>
      <c r="C77" s="118" t="str">
        <f>VLOOKUP(E77,FUNCIONES!A$2:C$82,2,0)</f>
        <v>Responder por la operacion de los equipos necesarios en los sitios donde sean requeridos, siguiendo las instrucciones impartidas, para realizar el mantenimiento e inspection de tuberias y redes de alcantarillado sanitario y pluvial.</v>
      </c>
      <c r="D77" s="118" t="str">
        <f>VLOOKUP(E77,FUNCIONES!A$2:C$82,3,0)</f>
        <v>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v>
      </c>
      <c r="E77" s="118" t="s">
        <v>1042</v>
      </c>
      <c r="F77" s="118" t="s">
        <v>1196</v>
      </c>
      <c r="G77" s="105" t="str">
        <f>VLOOKUP(H77,PELIGROS!A$1:G$445,2,0)</f>
        <v>Fluidos y Excrementos</v>
      </c>
      <c r="H77" s="92" t="s">
        <v>97</v>
      </c>
      <c r="I77" s="92" t="s">
        <v>1212</v>
      </c>
      <c r="J77" s="105" t="str">
        <f>VLOOKUP(H77,PELIGROS!A$2:G$445,3,0)</f>
        <v>Enfermedades Infectocontagiosas</v>
      </c>
      <c r="K77" s="102" t="s">
        <v>31</v>
      </c>
      <c r="L77" s="105" t="str">
        <f>VLOOKUP(H77,PELIGROS!A$2:G$445,4,0)</f>
        <v>N/A</v>
      </c>
      <c r="M77" s="105" t="str">
        <f>VLOOKUP(H77,PELIGROS!A$2:G$445,5,0)</f>
        <v>N/A</v>
      </c>
      <c r="N77" s="102">
        <v>2</v>
      </c>
      <c r="O77" s="75">
        <v>3</v>
      </c>
      <c r="P77" s="75">
        <v>10</v>
      </c>
      <c r="Q77" s="75">
        <f t="shared" si="5"/>
        <v>6</v>
      </c>
      <c r="R77" s="75">
        <f t="shared" si="6"/>
        <v>60</v>
      </c>
      <c r="S77" s="92" t="str">
        <f t="shared" si="7"/>
        <v>M-6</v>
      </c>
      <c r="T77" s="34" t="str">
        <f t="shared" si="8"/>
        <v>III</v>
      </c>
      <c r="U77" s="34" t="str">
        <f t="shared" si="9"/>
        <v>Mejorable</v>
      </c>
      <c r="V77" s="121">
        <v>3</v>
      </c>
      <c r="W77" s="105" t="str">
        <f>VLOOKUP(H77,PELIGROS!A$2:G$445,6,0)</f>
        <v>Posibles enfermedades</v>
      </c>
      <c r="X77" s="77" t="s">
        <v>31</v>
      </c>
      <c r="Y77" s="77" t="s">
        <v>31</v>
      </c>
      <c r="Z77" s="77" t="s">
        <v>31</v>
      </c>
      <c r="AA77" s="78" t="s">
        <v>31</v>
      </c>
      <c r="AB77" s="78" t="str">
        <f>VLOOKUP(H77,PELIGROS!A$2:G$445,7,0)</f>
        <v xml:space="preserve">Riesgo Biológico, Autocuidado y/o Uso y manejo adecuado de E.P.P.
</v>
      </c>
      <c r="AC77" s="121" t="s">
        <v>1255</v>
      </c>
      <c r="AD77" s="150" t="s">
        <v>1197</v>
      </c>
    </row>
    <row r="78" spans="1:30" ht="48" customHeight="1" thickBot="1">
      <c r="A78" s="146"/>
      <c r="B78" s="146"/>
      <c r="C78" s="119" t="e">
        <f>VLOOKUP(E78,FUNCIONES!A$2:C$82,2,0)</f>
        <v>#N/A</v>
      </c>
      <c r="D78" s="119" t="e">
        <f>VLOOKUP(E78,FUNCIONES!A$2:C$82,3,0)</f>
        <v>#N/A</v>
      </c>
      <c r="E78" s="119"/>
      <c r="F78" s="119"/>
      <c r="G78" s="106" t="str">
        <f>VLOOKUP(H78,PELIGROS!A$1:G$445,2,0)</f>
        <v>Modeduras</v>
      </c>
      <c r="H78" s="93" t="s">
        <v>78</v>
      </c>
      <c r="I78" s="93" t="s">
        <v>1212</v>
      </c>
      <c r="J78" s="106" t="str">
        <f>VLOOKUP(H78,PELIGROS!A$2:G$445,3,0)</f>
        <v>Lesiones, tejidos, muerte, enfermedades infectocontagiosas</v>
      </c>
      <c r="K78" s="103" t="s">
        <v>31</v>
      </c>
      <c r="L78" s="106" t="str">
        <f>VLOOKUP(H78,PELIGROS!A$2:G$445,4,0)</f>
        <v>N/A</v>
      </c>
      <c r="M78" s="106" t="str">
        <f>VLOOKUP(H78,PELIGROS!A$2:G$445,5,0)</f>
        <v>N/A</v>
      </c>
      <c r="N78" s="103">
        <v>2</v>
      </c>
      <c r="O78" s="16">
        <v>3</v>
      </c>
      <c r="P78" s="16">
        <v>25</v>
      </c>
      <c r="Q78" s="16">
        <f t="shared" si="5"/>
        <v>6</v>
      </c>
      <c r="R78" s="16">
        <f t="shared" si="6"/>
        <v>150</v>
      </c>
      <c r="S78" s="93" t="str">
        <f t="shared" si="7"/>
        <v>M-6</v>
      </c>
      <c r="T78" s="35" t="str">
        <f t="shared" si="8"/>
        <v>II</v>
      </c>
      <c r="U78" s="35" t="str">
        <f t="shared" si="9"/>
        <v>No Aceptable o Aceptable Con Control Especifico</v>
      </c>
      <c r="V78" s="122"/>
      <c r="W78" s="106" t="str">
        <f>VLOOKUP(H78,PELIGROS!A$2:G$445,6,0)</f>
        <v>Posibles enfermedades</v>
      </c>
      <c r="X78" s="17" t="s">
        <v>31</v>
      </c>
      <c r="Y78" s="17" t="s">
        <v>31</v>
      </c>
      <c r="Z78" s="17" t="s">
        <v>31</v>
      </c>
      <c r="AA78" s="15" t="s">
        <v>31</v>
      </c>
      <c r="AB78" s="15" t="str">
        <f>VLOOKUP(H78,PELIGROS!A$2:G$445,7,0)</f>
        <v xml:space="preserve">Riesgo Biológico, Autocuidado y/o Uso y manejo adecuado de E.P.P.
</v>
      </c>
      <c r="AC78" s="122"/>
      <c r="AD78" s="151"/>
    </row>
    <row r="79" spans="1:30" ht="48" customHeight="1" thickBot="1">
      <c r="A79" s="146"/>
      <c r="B79" s="146"/>
      <c r="C79" s="119" t="e">
        <f>VLOOKUP(E79,FUNCIONES!A$2:C$82,2,0)</f>
        <v>#N/A</v>
      </c>
      <c r="D79" s="119" t="e">
        <f>VLOOKUP(E79,FUNCIONES!A$2:C$82,3,0)</f>
        <v>#N/A</v>
      </c>
      <c r="E79" s="119"/>
      <c r="F79" s="119"/>
      <c r="G79" s="106" t="str">
        <f>VLOOKUP(H79,PELIGROS!A$1:G$445,2,0)</f>
        <v>Parásitos</v>
      </c>
      <c r="H79" s="93" t="s">
        <v>104</v>
      </c>
      <c r="I79" s="93" t="s">
        <v>1212</v>
      </c>
      <c r="J79" s="106" t="str">
        <f>VLOOKUP(H79,PELIGROS!A$2:G$445,3,0)</f>
        <v>Lesiones, infecciones parasitarias</v>
      </c>
      <c r="K79" s="103" t="s">
        <v>31</v>
      </c>
      <c r="L79" s="106" t="str">
        <f>VLOOKUP(H79,PELIGROS!A$2:G$445,4,0)</f>
        <v>N/A</v>
      </c>
      <c r="M79" s="106" t="str">
        <f>VLOOKUP(H79,PELIGROS!A$2:G$445,5,0)</f>
        <v>N/A</v>
      </c>
      <c r="N79" s="103">
        <v>2</v>
      </c>
      <c r="O79" s="16">
        <v>3</v>
      </c>
      <c r="P79" s="16">
        <v>25</v>
      </c>
      <c r="Q79" s="16">
        <f t="shared" si="5"/>
        <v>6</v>
      </c>
      <c r="R79" s="16">
        <f t="shared" si="6"/>
        <v>150</v>
      </c>
      <c r="S79" s="93" t="str">
        <f t="shared" si="7"/>
        <v>M-6</v>
      </c>
      <c r="T79" s="35" t="str">
        <f t="shared" si="8"/>
        <v>II</v>
      </c>
      <c r="U79" s="35" t="str">
        <f t="shared" si="9"/>
        <v>No Aceptable o Aceptable Con Control Especifico</v>
      </c>
      <c r="V79" s="122"/>
      <c r="W79" s="106" t="str">
        <f>VLOOKUP(H79,PELIGROS!A$2:G$445,6,0)</f>
        <v>Enfermedades Parasitarias</v>
      </c>
      <c r="X79" s="17" t="s">
        <v>31</v>
      </c>
      <c r="Y79" s="17" t="s">
        <v>31</v>
      </c>
      <c r="Z79" s="17" t="s">
        <v>31</v>
      </c>
      <c r="AA79" s="15" t="s">
        <v>31</v>
      </c>
      <c r="AB79" s="15" t="str">
        <f>VLOOKUP(H79,PELIGROS!A$2:G$445,7,0)</f>
        <v xml:space="preserve">Riesgo Biológico, Autocuidado y/o Uso y manejo adecuado de E.P.P.
</v>
      </c>
      <c r="AC79" s="122"/>
      <c r="AD79" s="151"/>
    </row>
    <row r="80" spans="1:30" ht="48" customHeight="1" thickBot="1">
      <c r="A80" s="146"/>
      <c r="B80" s="146"/>
      <c r="C80" s="119" t="e">
        <f>VLOOKUP(E80,FUNCIONES!A$2:C$82,2,0)</f>
        <v>#N/A</v>
      </c>
      <c r="D80" s="119" t="e">
        <f>VLOOKUP(E80,FUNCIONES!A$2:C$82,3,0)</f>
        <v>#N/A</v>
      </c>
      <c r="E80" s="119"/>
      <c r="F80" s="119"/>
      <c r="G80" s="106" t="str">
        <f>VLOOKUP(H80,PELIGROS!A$1:G$445,2,0)</f>
        <v>Bacteria</v>
      </c>
      <c r="H80" s="93" t="s">
        <v>107</v>
      </c>
      <c r="I80" s="93" t="s">
        <v>1212</v>
      </c>
      <c r="J80" s="106" t="str">
        <f>VLOOKUP(H80,PELIGROS!A$2:G$445,3,0)</f>
        <v>Infecciones producidas por Bacterianas</v>
      </c>
      <c r="K80" s="103" t="s">
        <v>31</v>
      </c>
      <c r="L80" s="106" t="str">
        <f>VLOOKUP(H80,PELIGROS!A$2:G$445,4,0)</f>
        <v>Inspecciones planeadas e inspecciones no planeadas, procedimientos de programas de seguridad y salud en el trabajo</v>
      </c>
      <c r="M80" s="106" t="str">
        <f>VLOOKUP(H80,PELIGROS!A$2:G$445,5,0)</f>
        <v>Programa de vacunación, bota pantalon, overol, guantes, tapabocas, mascarillas con filtos</v>
      </c>
      <c r="N80" s="103">
        <v>2</v>
      </c>
      <c r="O80" s="16">
        <v>3</v>
      </c>
      <c r="P80" s="16">
        <v>10</v>
      </c>
      <c r="Q80" s="16">
        <f t="shared" si="5"/>
        <v>6</v>
      </c>
      <c r="R80" s="16">
        <f t="shared" si="6"/>
        <v>60</v>
      </c>
      <c r="S80" s="93" t="str">
        <f t="shared" si="7"/>
        <v>M-6</v>
      </c>
      <c r="T80" s="35" t="str">
        <f t="shared" si="8"/>
        <v>III</v>
      </c>
      <c r="U80" s="35" t="str">
        <f t="shared" si="9"/>
        <v>Mejorable</v>
      </c>
      <c r="V80" s="122"/>
      <c r="W80" s="106" t="str">
        <f>VLOOKUP(H80,PELIGROS!A$2:G$445,6,0)</f>
        <v xml:space="preserve">Enfermedades Infectocontagiosas
</v>
      </c>
      <c r="X80" s="17" t="s">
        <v>31</v>
      </c>
      <c r="Y80" s="17" t="s">
        <v>31</v>
      </c>
      <c r="Z80" s="17" t="s">
        <v>31</v>
      </c>
      <c r="AA80" s="15" t="s">
        <v>31</v>
      </c>
      <c r="AB80" s="15" t="str">
        <f>VLOOKUP(H80,PELIGROS!A$2:G$445,7,0)</f>
        <v xml:space="preserve">Riesgo Biológico, Autocuidado y/o Uso y manejo adecuado de E.P.P.
</v>
      </c>
      <c r="AC80" s="122"/>
      <c r="AD80" s="151"/>
    </row>
    <row r="81" spans="1:30" ht="48" customHeight="1" thickBot="1">
      <c r="A81" s="146"/>
      <c r="B81" s="146"/>
      <c r="C81" s="119" t="e">
        <f>VLOOKUP(E81,FUNCIONES!A$2:C$82,2,0)</f>
        <v>#N/A</v>
      </c>
      <c r="D81" s="119" t="e">
        <f>VLOOKUP(E81,FUNCIONES!A$2:C$82,3,0)</f>
        <v>#N/A</v>
      </c>
      <c r="E81" s="119"/>
      <c r="F81" s="119"/>
      <c r="G81" s="106" t="str">
        <f>VLOOKUP(H81,PELIGROS!A$1:G$445,2,0)</f>
        <v>Hongos</v>
      </c>
      <c r="H81" s="93" t="s">
        <v>116</v>
      </c>
      <c r="I81" s="93" t="s">
        <v>1212</v>
      </c>
      <c r="J81" s="106" t="str">
        <f>VLOOKUP(H81,PELIGROS!A$2:G$445,3,0)</f>
        <v>Micosis</v>
      </c>
      <c r="K81" s="103" t="s">
        <v>31</v>
      </c>
      <c r="L81" s="106" t="str">
        <f>VLOOKUP(H81,PELIGROS!A$2:G$445,4,0)</f>
        <v>Inspecciones planeadas e inspecciones no planeadas, procedimientos de programas de seguridad y salud en el trabajo</v>
      </c>
      <c r="M81" s="106" t="str">
        <f>VLOOKUP(H81,PELIGROS!A$2:G$445,5,0)</f>
        <v>Programa de vacunación, éxamenes periódicos</v>
      </c>
      <c r="N81" s="103">
        <v>2</v>
      </c>
      <c r="O81" s="16">
        <v>3</v>
      </c>
      <c r="P81" s="16">
        <v>10</v>
      </c>
      <c r="Q81" s="16">
        <f t="shared" si="5"/>
        <v>6</v>
      </c>
      <c r="R81" s="16">
        <f t="shared" si="6"/>
        <v>60</v>
      </c>
      <c r="S81" s="93" t="str">
        <f t="shared" si="7"/>
        <v>M-6</v>
      </c>
      <c r="T81" s="35" t="str">
        <f t="shared" si="8"/>
        <v>III</v>
      </c>
      <c r="U81" s="35" t="str">
        <f t="shared" si="9"/>
        <v>Mejorable</v>
      </c>
      <c r="V81" s="122"/>
      <c r="W81" s="106" t="str">
        <f>VLOOKUP(H81,PELIGROS!A$2:G$445,6,0)</f>
        <v>Micosis</v>
      </c>
      <c r="X81" s="17" t="s">
        <v>31</v>
      </c>
      <c r="Y81" s="17" t="s">
        <v>31</v>
      </c>
      <c r="Z81" s="17" t="s">
        <v>31</v>
      </c>
      <c r="AA81" s="15" t="s">
        <v>31</v>
      </c>
      <c r="AB81" s="15" t="str">
        <f>VLOOKUP(H81,PELIGROS!A$2:G$445,7,0)</f>
        <v xml:space="preserve">Riesgo Biológico, Autocuidado y/o Uso y manejo adecuado de E.P.P.
</v>
      </c>
      <c r="AC81" s="122"/>
      <c r="AD81" s="151"/>
    </row>
    <row r="82" spans="1:30" ht="48" customHeight="1" thickBot="1">
      <c r="A82" s="146"/>
      <c r="B82" s="146"/>
      <c r="C82" s="119" t="e">
        <f>VLOOKUP(E82,FUNCIONES!A$2:C$82,2,0)</f>
        <v>#N/A</v>
      </c>
      <c r="D82" s="119" t="e">
        <f>VLOOKUP(E82,FUNCIONES!A$2:C$82,3,0)</f>
        <v>#N/A</v>
      </c>
      <c r="E82" s="119"/>
      <c r="F82" s="119"/>
      <c r="G82" s="106" t="str">
        <f>VLOOKUP(H82,PELIGROS!A$1:G$445,2,0)</f>
        <v>Virus</v>
      </c>
      <c r="H82" s="93" t="s">
        <v>119</v>
      </c>
      <c r="I82" s="93" t="s">
        <v>1212</v>
      </c>
      <c r="J82" s="106" t="str">
        <f>VLOOKUP(H82,PELIGROS!A$2:G$445,3,0)</f>
        <v>Infecciones Virales</v>
      </c>
      <c r="K82" s="103" t="s">
        <v>31</v>
      </c>
      <c r="L82" s="106" t="str">
        <f>VLOOKUP(H82,PELIGROS!A$2:G$445,4,0)</f>
        <v>Inspecciones planeadas e inspecciones no planeadas, procedimientos de programas de seguridad y salud en el trabajo</v>
      </c>
      <c r="M82" s="106" t="str">
        <f>VLOOKUP(H82,PELIGROS!A$2:G$445,5,0)</f>
        <v>Programa de vacunación, bota pantalon, overol, guantes, tapabocas, mascarillas con filtos</v>
      </c>
      <c r="N82" s="103">
        <v>2</v>
      </c>
      <c r="O82" s="16">
        <v>3</v>
      </c>
      <c r="P82" s="16">
        <v>10</v>
      </c>
      <c r="Q82" s="16">
        <f t="shared" si="5"/>
        <v>6</v>
      </c>
      <c r="R82" s="16">
        <f t="shared" si="6"/>
        <v>60</v>
      </c>
      <c r="S82" s="93" t="str">
        <f t="shared" si="7"/>
        <v>M-6</v>
      </c>
      <c r="T82" s="35" t="str">
        <f t="shared" si="8"/>
        <v>III</v>
      </c>
      <c r="U82" s="35" t="str">
        <f t="shared" si="9"/>
        <v>Mejorable</v>
      </c>
      <c r="V82" s="122"/>
      <c r="W82" s="106" t="str">
        <f>VLOOKUP(H82,PELIGROS!A$2:G$445,6,0)</f>
        <v xml:space="preserve">Enfermedades Infectocontagiosas
</v>
      </c>
      <c r="X82" s="17" t="s">
        <v>31</v>
      </c>
      <c r="Y82" s="17" t="s">
        <v>31</v>
      </c>
      <c r="Z82" s="17" t="s">
        <v>31</v>
      </c>
      <c r="AA82" s="15" t="s">
        <v>31</v>
      </c>
      <c r="AB82" s="15" t="str">
        <f>VLOOKUP(H82,PELIGROS!A$2:G$445,7,0)</f>
        <v xml:space="preserve">Riesgo Biológico, Autocuidado y/o Uso y manejo adecuado de E.P.P.
</v>
      </c>
      <c r="AC82" s="122"/>
      <c r="AD82" s="151"/>
    </row>
    <row r="83" spans="1:30" ht="48" customHeight="1" thickBot="1">
      <c r="A83" s="146"/>
      <c r="B83" s="146"/>
      <c r="C83" s="119" t="e">
        <f>VLOOKUP(E83,FUNCIONES!A$2:C$82,2,0)</f>
        <v>#N/A</v>
      </c>
      <c r="D83" s="119" t="e">
        <f>VLOOKUP(E83,FUNCIONES!A$2:C$82,3,0)</f>
        <v>#N/A</v>
      </c>
      <c r="E83" s="119"/>
      <c r="F83" s="119"/>
      <c r="G83" s="106" t="str">
        <f>VLOOKUP(H83,PELIGROS!A$1:G$445,2,0)</f>
        <v>AUSENCIA O EXCESO DE LUZ EN UN AMBIENTE</v>
      </c>
      <c r="H83" s="93" t="s">
        <v>154</v>
      </c>
      <c r="I83" s="93" t="s">
        <v>1214</v>
      </c>
      <c r="J83" s="106" t="str">
        <f>VLOOKUP(H83,PELIGROS!A$2:G$445,3,0)</f>
        <v>DISMINUCIÓN AGUDEZA VISUAL, CANSANCIO VISUAL</v>
      </c>
      <c r="K83" s="103" t="s">
        <v>31</v>
      </c>
      <c r="L83" s="106" t="str">
        <f>VLOOKUP(H83,PELIGROS!A$2:G$445,4,0)</f>
        <v>Inspecciones planeadas e inspecciones no planeadas, procedimientos de programas de seguridad y salud en el trabajo</v>
      </c>
      <c r="M83" s="106" t="str">
        <f>VLOOKUP(H83,PELIGROS!A$2:G$445,5,0)</f>
        <v>N/A</v>
      </c>
      <c r="N83" s="103">
        <v>2</v>
      </c>
      <c r="O83" s="16">
        <v>2</v>
      </c>
      <c r="P83" s="16">
        <v>10</v>
      </c>
      <c r="Q83" s="16">
        <f t="shared" si="5"/>
        <v>4</v>
      </c>
      <c r="R83" s="16">
        <f t="shared" si="6"/>
        <v>40</v>
      </c>
      <c r="S83" s="93" t="str">
        <f t="shared" si="7"/>
        <v>B-4</v>
      </c>
      <c r="T83" s="35" t="str">
        <f t="shared" si="8"/>
        <v>III</v>
      </c>
      <c r="U83" s="35" t="str">
        <f t="shared" si="9"/>
        <v>Mejorable</v>
      </c>
      <c r="V83" s="122"/>
      <c r="W83" s="106" t="str">
        <f>VLOOKUP(H83,PELIGROS!A$2:G$445,6,0)</f>
        <v>DISMINUCIÓN AGUDEZA VISUAL</v>
      </c>
      <c r="X83" s="17" t="s">
        <v>31</v>
      </c>
      <c r="Y83" s="17" t="s">
        <v>31</v>
      </c>
      <c r="Z83" s="17" t="s">
        <v>31</v>
      </c>
      <c r="AA83" s="15" t="s">
        <v>31</v>
      </c>
      <c r="AB83" s="15" t="str">
        <f>VLOOKUP(H83,PELIGROS!A$2:G$445,7,0)</f>
        <v>N/A</v>
      </c>
      <c r="AC83" s="17" t="s">
        <v>1198</v>
      </c>
      <c r="AD83" s="151"/>
    </row>
    <row r="84" spans="1:30" ht="48" customHeight="1" thickBot="1">
      <c r="A84" s="146"/>
      <c r="B84" s="146"/>
      <c r="C84" s="119" t="e">
        <f>VLOOKUP(E84,FUNCIONES!A$2:C$82,2,0)</f>
        <v>#N/A</v>
      </c>
      <c r="D84" s="119" t="e">
        <f>VLOOKUP(E84,FUNCIONES!A$2:C$82,3,0)</f>
        <v>#N/A</v>
      </c>
      <c r="E84" s="119"/>
      <c r="F84" s="119"/>
      <c r="G84" s="106" t="str">
        <f>VLOOKUP(H84,PELIGROS!A$1:G$445,2,0)</f>
        <v>INFRAROJA, ULTRAVIOLETA, VISIBLE, RADIOFRECUENCIA, MICROONDAS, LASER</v>
      </c>
      <c r="H84" s="93" t="s">
        <v>66</v>
      </c>
      <c r="I84" s="93" t="s">
        <v>1214</v>
      </c>
      <c r="J84" s="106" t="str">
        <f>VLOOKUP(H84,PELIGROS!A$2:G$445,3,0)</f>
        <v>CÁNCER, LESIONES DÉRMICAS Y OCULARES</v>
      </c>
      <c r="K84" s="103" t="s">
        <v>31</v>
      </c>
      <c r="L84" s="106" t="str">
        <f>VLOOKUP(H84,PELIGROS!A$2:G$445,4,0)</f>
        <v>Inspecciones planeadas e inspecciones no planeadas, procedimientos de programas de seguridad y salud en el trabajo</v>
      </c>
      <c r="M84" s="106" t="str">
        <f>VLOOKUP(H84,PELIGROS!A$2:G$445,5,0)</f>
        <v>PROGRAMA BLOQUEADOR SOLAR</v>
      </c>
      <c r="N84" s="103">
        <v>2</v>
      </c>
      <c r="O84" s="16">
        <v>3</v>
      </c>
      <c r="P84" s="16">
        <v>10</v>
      </c>
      <c r="Q84" s="16">
        <f t="shared" si="5"/>
        <v>6</v>
      </c>
      <c r="R84" s="16">
        <f t="shared" si="6"/>
        <v>60</v>
      </c>
      <c r="S84" s="93" t="str">
        <f t="shared" si="7"/>
        <v>M-6</v>
      </c>
      <c r="T84" s="35" t="str">
        <f t="shared" si="8"/>
        <v>III</v>
      </c>
      <c r="U84" s="35" t="str">
        <f t="shared" si="9"/>
        <v>Mejorable</v>
      </c>
      <c r="V84" s="122"/>
      <c r="W84" s="106" t="str">
        <f>VLOOKUP(H84,PELIGROS!A$2:G$445,6,0)</f>
        <v>CÁNCER</v>
      </c>
      <c r="X84" s="17" t="s">
        <v>31</v>
      </c>
      <c r="Y84" s="17" t="s">
        <v>31</v>
      </c>
      <c r="Z84" s="17" t="s">
        <v>31</v>
      </c>
      <c r="AA84" s="15" t="s">
        <v>31</v>
      </c>
      <c r="AB84" s="15" t="s">
        <v>115</v>
      </c>
      <c r="AC84" s="17" t="s">
        <v>1239</v>
      </c>
      <c r="AD84" s="151"/>
    </row>
    <row r="85" spans="1:30" ht="48" customHeight="1" thickBot="1">
      <c r="A85" s="146"/>
      <c r="B85" s="146"/>
      <c r="C85" s="119" t="e">
        <f>VLOOKUP(E85,FUNCIONES!A$2:C$82,2,0)</f>
        <v>#N/A</v>
      </c>
      <c r="D85" s="119" t="e">
        <f>VLOOKUP(E85,FUNCIONES!A$2:C$82,3,0)</f>
        <v>#N/A</v>
      </c>
      <c r="E85" s="119"/>
      <c r="F85" s="119"/>
      <c r="G85" s="106" t="str">
        <f>VLOOKUP(H85,PELIGROS!A$1:G$445,2,0)</f>
        <v>MAQUINARIA O EQUIPO</v>
      </c>
      <c r="H85" s="93" t="s">
        <v>163</v>
      </c>
      <c r="I85" s="93" t="s">
        <v>1214</v>
      </c>
      <c r="J85" s="106" t="str">
        <f>VLOOKUP(H85,PELIGROS!A$2:G$445,3,0)</f>
        <v>SORDERA, ESTRÉS, HIPOACUSIA, CEFALA,IRRITABILIDAD</v>
      </c>
      <c r="K85" s="103" t="s">
        <v>31</v>
      </c>
      <c r="L85" s="106" t="str">
        <f>VLOOKUP(H85,PELIGROS!A$2:G$445,4,0)</f>
        <v>Inspecciones planeadas e inspecciones no planeadas, procedimientos de programas de seguridad y salud en el trabajo</v>
      </c>
      <c r="M85" s="106" t="str">
        <f>VLOOKUP(H85,PELIGROS!A$2:G$445,5,0)</f>
        <v>PVE RUIDO</v>
      </c>
      <c r="N85" s="103">
        <v>2</v>
      </c>
      <c r="O85" s="16">
        <v>3</v>
      </c>
      <c r="P85" s="16">
        <v>60</v>
      </c>
      <c r="Q85" s="16">
        <f t="shared" si="5"/>
        <v>6</v>
      </c>
      <c r="R85" s="16">
        <f t="shared" si="6"/>
        <v>360</v>
      </c>
      <c r="S85" s="93" t="str">
        <f t="shared" si="7"/>
        <v>M-6</v>
      </c>
      <c r="T85" s="35" t="str">
        <f t="shared" si="8"/>
        <v>II</v>
      </c>
      <c r="U85" s="35" t="str">
        <f t="shared" si="9"/>
        <v>No Aceptable o Aceptable Con Control Especifico</v>
      </c>
      <c r="V85" s="122"/>
      <c r="W85" s="106" t="str">
        <f>VLOOKUP(H85,PELIGROS!A$2:G$445,6,0)</f>
        <v>SORDERA</v>
      </c>
      <c r="X85" s="17" t="s">
        <v>31</v>
      </c>
      <c r="Y85" s="17" t="s">
        <v>31</v>
      </c>
      <c r="Z85" s="17" t="s">
        <v>31</v>
      </c>
      <c r="AA85" s="15" t="s">
        <v>31</v>
      </c>
      <c r="AB85" s="15" t="str">
        <f>VLOOKUP(H85,PELIGROS!A$2:G$445,7,0)</f>
        <v>USO DE EPP</v>
      </c>
      <c r="AC85" s="17" t="s">
        <v>1240</v>
      </c>
      <c r="AD85" s="151"/>
    </row>
    <row r="86" spans="1:30" ht="48" customHeight="1" thickBot="1">
      <c r="A86" s="146"/>
      <c r="B86" s="146"/>
      <c r="C86" s="119" t="e">
        <f>VLOOKUP(E86,FUNCIONES!A$2:C$82,2,0)</f>
        <v>#N/A</v>
      </c>
      <c r="D86" s="119" t="e">
        <f>VLOOKUP(E86,FUNCIONES!A$2:C$82,3,0)</f>
        <v>#N/A</v>
      </c>
      <c r="E86" s="119"/>
      <c r="F86" s="119"/>
      <c r="G86" s="106" t="str">
        <f>VLOOKUP(H86,PELIGROS!A$1:G$445,2,0)</f>
        <v>ENERGÍA TÉRMICA, CAMBIO DE TEMPERATURA DURANTE LOS RECORRIDOS</v>
      </c>
      <c r="H86" s="93" t="s">
        <v>173</v>
      </c>
      <c r="I86" s="93" t="s">
        <v>1214</v>
      </c>
      <c r="J86" s="106" t="str">
        <f>VLOOKUP(H86,PELIGROS!A$2:G$445,3,0)</f>
        <v xml:space="preserve"> HIPOTERMIA</v>
      </c>
      <c r="K86" s="103" t="s">
        <v>31</v>
      </c>
      <c r="L86" s="106" t="str">
        <f>VLOOKUP(H86,PELIGROS!A$2:G$445,4,0)</f>
        <v>Inspecciones planeadas e inspecciones no planeadas, procedimientos de programas de seguridad y salud en el trabajo</v>
      </c>
      <c r="M86" s="106" t="str">
        <f>VLOOKUP(H86,PELIGROS!A$2:G$445,5,0)</f>
        <v>EPP OVEROLES TERMICOS</v>
      </c>
      <c r="N86" s="103">
        <v>2</v>
      </c>
      <c r="O86" s="16">
        <v>2</v>
      </c>
      <c r="P86" s="16">
        <v>10</v>
      </c>
      <c r="Q86" s="16">
        <f t="shared" si="5"/>
        <v>4</v>
      </c>
      <c r="R86" s="16">
        <f t="shared" si="6"/>
        <v>40</v>
      </c>
      <c r="S86" s="93" t="str">
        <f t="shared" si="7"/>
        <v>B-4</v>
      </c>
      <c r="T86" s="35" t="str">
        <f t="shared" si="8"/>
        <v>III</v>
      </c>
      <c r="U86" s="35" t="str">
        <f t="shared" si="9"/>
        <v>Mejorable</v>
      </c>
      <c r="V86" s="122"/>
      <c r="W86" s="106" t="str">
        <f>VLOOKUP(H86,PELIGROS!A$2:G$445,6,0)</f>
        <v xml:space="preserve"> HIPOTERMIA</v>
      </c>
      <c r="X86" s="17" t="s">
        <v>31</v>
      </c>
      <c r="Y86" s="17" t="s">
        <v>31</v>
      </c>
      <c r="Z86" s="17" t="s">
        <v>31</v>
      </c>
      <c r="AA86" s="15" t="s">
        <v>31</v>
      </c>
      <c r="AB86" s="15" t="str">
        <f>VLOOKUP(H86,PELIGROS!A$2:G$445,7,0)</f>
        <v>N/A</v>
      </c>
      <c r="AC86" s="17" t="s">
        <v>1244</v>
      </c>
      <c r="AD86" s="151"/>
    </row>
    <row r="87" spans="1:30" ht="48" customHeight="1" thickBot="1">
      <c r="A87" s="146"/>
      <c r="B87" s="146"/>
      <c r="C87" s="119" t="e">
        <f>VLOOKUP(E87,FUNCIONES!A$2:C$82,2,0)</f>
        <v>#N/A</v>
      </c>
      <c r="D87" s="119" t="e">
        <f>VLOOKUP(E87,FUNCIONES!A$2:C$82,3,0)</f>
        <v>#N/A</v>
      </c>
      <c r="E87" s="119"/>
      <c r="F87" s="119"/>
      <c r="G87" s="106" t="str">
        <f>VLOOKUP(H87,PELIGROS!A$1:G$445,2,0)</f>
        <v>MAQUINARIA O EQUIPO</v>
      </c>
      <c r="H87" s="93" t="s">
        <v>176</v>
      </c>
      <c r="I87" s="93" t="s">
        <v>1214</v>
      </c>
      <c r="J87" s="106" t="str">
        <f>VLOOKUP(H87,PELIGROS!A$2:G$445,3,0)</f>
        <v>LESIONES  OSTEOMUSCULARES,  LESIONES OSTEOARTICULARES, SÍNTOMAS NEUROLÓGICOS</v>
      </c>
      <c r="K87" s="103" t="s">
        <v>31</v>
      </c>
      <c r="L87" s="106" t="str">
        <f>VLOOKUP(H87,PELIGROS!A$2:G$445,4,0)</f>
        <v>Inspecciones planeadas e inspecciones no planeadas, procedimientos de programas de seguridad y salud en el trabajo</v>
      </c>
      <c r="M87" s="106" t="str">
        <f>VLOOKUP(H87,PELIGROS!A$2:G$445,5,0)</f>
        <v>PVE RUIDO</v>
      </c>
      <c r="N87" s="103">
        <v>2</v>
      </c>
      <c r="O87" s="16">
        <v>3</v>
      </c>
      <c r="P87" s="16">
        <v>60</v>
      </c>
      <c r="Q87" s="16">
        <f t="shared" si="5"/>
        <v>6</v>
      </c>
      <c r="R87" s="16">
        <f t="shared" si="6"/>
        <v>360</v>
      </c>
      <c r="S87" s="93" t="str">
        <f t="shared" si="7"/>
        <v>M-6</v>
      </c>
      <c r="T87" s="35" t="str">
        <f t="shared" si="8"/>
        <v>II</v>
      </c>
      <c r="U87" s="35" t="str">
        <f t="shared" si="9"/>
        <v>No Aceptable o Aceptable Con Control Especifico</v>
      </c>
      <c r="V87" s="122"/>
      <c r="W87" s="106" t="str">
        <f>VLOOKUP(H87,PELIGROS!A$2:G$445,6,0)</f>
        <v>SÍNTOMAS NEUROLÓGICOS</v>
      </c>
      <c r="X87" s="17" t="s">
        <v>31</v>
      </c>
      <c r="Y87" s="17" t="s">
        <v>31</v>
      </c>
      <c r="Z87" s="17" t="s">
        <v>31</v>
      </c>
      <c r="AA87" s="15" t="s">
        <v>31</v>
      </c>
      <c r="AB87" s="15" t="str">
        <f>VLOOKUP(H87,PELIGROS!A$2:G$445,7,0)</f>
        <v>N/A</v>
      </c>
      <c r="AC87" s="17" t="s">
        <v>1241</v>
      </c>
      <c r="AD87" s="151"/>
    </row>
    <row r="88" spans="1:30" ht="48" customHeight="1" thickBot="1">
      <c r="A88" s="146"/>
      <c r="B88" s="146"/>
      <c r="C88" s="119" t="e">
        <f>VLOOKUP(E88,FUNCIONES!A$2:C$82,2,0)</f>
        <v>#N/A</v>
      </c>
      <c r="D88" s="119" t="e">
        <f>VLOOKUP(E88,FUNCIONES!A$2:C$82,3,0)</f>
        <v>#N/A</v>
      </c>
      <c r="E88" s="119"/>
      <c r="F88" s="119"/>
      <c r="G88" s="106" t="str">
        <f>VLOOKUP(H88,PELIGROS!A$1:G$445,2,0)</f>
        <v>GASES Y VAPORES</v>
      </c>
      <c r="H88" s="93" t="s">
        <v>249</v>
      </c>
      <c r="I88" s="93" t="s">
        <v>1254</v>
      </c>
      <c r="J88" s="106" t="str">
        <f>VLOOKUP(H88,PELIGROS!A$2:G$445,3,0)</f>
        <v xml:space="preserve"> LESIONES EN LA PIEL, IRRITACIÓN EN VÍAS  RESPIRATORIAS, MUERTE</v>
      </c>
      <c r="K88" s="103" t="s">
        <v>31</v>
      </c>
      <c r="L88" s="106" t="str">
        <f>VLOOKUP(H88,PELIGROS!A$2:G$445,4,0)</f>
        <v>Inspecciones planeadas e inspecciones no planeadas, procedimientos de programas de seguridad y salud en el trabajo</v>
      </c>
      <c r="M88" s="106" t="str">
        <f>VLOOKUP(H88,PELIGROS!A$2:G$445,5,0)</f>
        <v>EPP TAPABOCAS, CARETAS CON FILTROS</v>
      </c>
      <c r="N88" s="103">
        <v>2</v>
      </c>
      <c r="O88" s="16">
        <v>2</v>
      </c>
      <c r="P88" s="16">
        <v>60</v>
      </c>
      <c r="Q88" s="16">
        <f t="shared" si="5"/>
        <v>4</v>
      </c>
      <c r="R88" s="16">
        <f t="shared" si="6"/>
        <v>240</v>
      </c>
      <c r="S88" s="93" t="str">
        <f t="shared" si="7"/>
        <v>B-4</v>
      </c>
      <c r="T88" s="35" t="str">
        <f t="shared" si="8"/>
        <v>II</v>
      </c>
      <c r="U88" s="35" t="str">
        <f t="shared" si="9"/>
        <v>No Aceptable o Aceptable Con Control Especifico</v>
      </c>
      <c r="V88" s="122"/>
      <c r="W88" s="106" t="str">
        <f>VLOOKUP(H88,PELIGROS!A$2:G$445,6,0)</f>
        <v xml:space="preserve"> MUERTE</v>
      </c>
      <c r="X88" s="17" t="s">
        <v>31</v>
      </c>
      <c r="Y88" s="17" t="s">
        <v>31</v>
      </c>
      <c r="Z88" s="17" t="s">
        <v>31</v>
      </c>
      <c r="AA88" s="15" t="s">
        <v>31</v>
      </c>
      <c r="AB88" s="15" t="str">
        <f>VLOOKUP(H88,PELIGROS!A$2:G$445,7,0)</f>
        <v>USO Y MANEJO ADECUADO DE E.P.P.</v>
      </c>
      <c r="AC88" s="17" t="s">
        <v>1258</v>
      </c>
      <c r="AD88" s="151"/>
    </row>
    <row r="89" spans="1:30" ht="48" customHeight="1" thickBot="1">
      <c r="A89" s="146"/>
      <c r="B89" s="146"/>
      <c r="C89" s="119" t="e">
        <f>VLOOKUP(E89,FUNCIONES!A$2:C$82,2,0)</f>
        <v>#N/A</v>
      </c>
      <c r="D89" s="119" t="e">
        <f>VLOOKUP(E89,FUNCIONES!A$2:C$82,3,0)</f>
        <v>#N/A</v>
      </c>
      <c r="E89" s="119"/>
      <c r="F89" s="119"/>
      <c r="G89" s="106" t="str">
        <f>VLOOKUP(H89,PELIGROS!A$1:G$445,2,0)</f>
        <v>MATERIAL PARTICULADO</v>
      </c>
      <c r="H89" s="93" t="s">
        <v>268</v>
      </c>
      <c r="I89" s="93" t="s">
        <v>1254</v>
      </c>
      <c r="J89" s="106" t="str">
        <f>VLOOKUP(H89,PELIGROS!A$2:G$445,3,0)</f>
        <v>NEUMOCONIOSIS, BRONQUITIS, ASMA, SILICOSIS</v>
      </c>
      <c r="K89" s="103" t="s">
        <v>31</v>
      </c>
      <c r="L89" s="106" t="str">
        <f>VLOOKUP(H89,PELIGROS!A$2:G$445,4,0)</f>
        <v>Inspecciones planeadas e inspecciones no planeadas, procedimientos de programas de seguridad y salud en el trabajo</v>
      </c>
      <c r="M89" s="106" t="str">
        <f>VLOOKUP(H89,PELIGROS!A$2:G$445,5,0)</f>
        <v>EPP MASCARILLAS Y FILTROS</v>
      </c>
      <c r="N89" s="103">
        <v>2</v>
      </c>
      <c r="O89" s="16">
        <v>3</v>
      </c>
      <c r="P89" s="16">
        <v>25</v>
      </c>
      <c r="Q89" s="16">
        <f t="shared" si="5"/>
        <v>6</v>
      </c>
      <c r="R89" s="16">
        <f t="shared" si="6"/>
        <v>150</v>
      </c>
      <c r="S89" s="93" t="str">
        <f t="shared" si="7"/>
        <v>M-6</v>
      </c>
      <c r="T89" s="35" t="str">
        <f t="shared" si="8"/>
        <v>II</v>
      </c>
      <c r="U89" s="35" t="str">
        <f t="shared" si="9"/>
        <v>No Aceptable o Aceptable Con Control Especifico</v>
      </c>
      <c r="V89" s="122"/>
      <c r="W89" s="106" t="str">
        <f>VLOOKUP(H89,PELIGROS!A$2:G$445,6,0)</f>
        <v>NEUMOCONIOSIS</v>
      </c>
      <c r="X89" s="17" t="s">
        <v>31</v>
      </c>
      <c r="Y89" s="17" t="s">
        <v>31</v>
      </c>
      <c r="Z89" s="17" t="s">
        <v>31</v>
      </c>
      <c r="AA89" s="15" t="s">
        <v>31</v>
      </c>
      <c r="AB89" s="15" t="str">
        <f>VLOOKUP(H89,PELIGROS!A$2:G$445,7,0)</f>
        <v>USO Y MANEJO DE LOS EPP</v>
      </c>
      <c r="AC89" s="17" t="s">
        <v>1245</v>
      </c>
      <c r="AD89" s="151"/>
    </row>
    <row r="90" spans="1:30" ht="48" customHeight="1" thickBot="1">
      <c r="A90" s="146"/>
      <c r="B90" s="146"/>
      <c r="C90" s="119" t="e">
        <f>VLOOKUP(E90,FUNCIONES!A$2:C$82,2,0)</f>
        <v>#N/A</v>
      </c>
      <c r="D90" s="119" t="e">
        <f>VLOOKUP(E90,FUNCIONES!A$2:C$82,3,0)</f>
        <v>#N/A</v>
      </c>
      <c r="E90" s="119"/>
      <c r="F90" s="119"/>
      <c r="G90" s="106" t="str">
        <f>VLOOKUP(H90,PELIGROS!A$1:G$445,2,0)</f>
        <v xml:space="preserve">POLVOS INORGÁNICOS </v>
      </c>
      <c r="H90" s="93" t="s">
        <v>273</v>
      </c>
      <c r="I90" s="93" t="s">
        <v>1254</v>
      </c>
      <c r="J90" s="106" t="str">
        <f>VLOOKUP(H90,PELIGROS!A$2:G$445,3,0)</f>
        <v xml:space="preserve">ASMA,GRIPA, NEUMOCONIOSIS </v>
      </c>
      <c r="K90" s="103" t="s">
        <v>31</v>
      </c>
      <c r="L90" s="106" t="str">
        <f>VLOOKUP(H90,PELIGROS!A$2:G$445,4,0)</f>
        <v>Inspecciones planeadas e inspecciones no planeadas, procedimientos de programas de seguridad y salud en el trabajo</v>
      </c>
      <c r="M90" s="106" t="str">
        <f>VLOOKUP(H90,PELIGROS!A$2:G$445,5,0)</f>
        <v>EPP MASCARILLAS Y FILTROS</v>
      </c>
      <c r="N90" s="103">
        <v>2</v>
      </c>
      <c r="O90" s="16">
        <v>3</v>
      </c>
      <c r="P90" s="16">
        <v>25</v>
      </c>
      <c r="Q90" s="16">
        <f t="shared" si="5"/>
        <v>6</v>
      </c>
      <c r="R90" s="16">
        <f t="shared" si="6"/>
        <v>150</v>
      </c>
      <c r="S90" s="93" t="str">
        <f t="shared" si="7"/>
        <v>M-6</v>
      </c>
      <c r="T90" s="35" t="str">
        <f t="shared" si="8"/>
        <v>II</v>
      </c>
      <c r="U90" s="35" t="str">
        <f t="shared" si="9"/>
        <v>No Aceptable o Aceptable Con Control Especifico</v>
      </c>
      <c r="V90" s="122"/>
      <c r="W90" s="106" t="str">
        <f>VLOOKUP(H90,PELIGROS!A$2:G$445,6,0)</f>
        <v>NEUMOCONIOSIS</v>
      </c>
      <c r="X90" s="17" t="s">
        <v>31</v>
      </c>
      <c r="Y90" s="17" t="s">
        <v>31</v>
      </c>
      <c r="Z90" s="17" t="s">
        <v>31</v>
      </c>
      <c r="AA90" s="15" t="s">
        <v>31</v>
      </c>
      <c r="AB90" s="15" t="str">
        <f>VLOOKUP(H90,PELIGROS!A$2:G$445,7,0)</f>
        <v>LIMPIEZA</v>
      </c>
      <c r="AC90" s="17" t="s">
        <v>1246</v>
      </c>
      <c r="AD90" s="151"/>
    </row>
    <row r="91" spans="1:30" ht="48" customHeight="1" thickBot="1">
      <c r="A91" s="146"/>
      <c r="B91" s="146"/>
      <c r="C91" s="119" t="e">
        <f>VLOOKUP(E91,FUNCIONES!A$2:C$82,2,0)</f>
        <v>#N/A</v>
      </c>
      <c r="D91" s="119" t="e">
        <f>VLOOKUP(E91,FUNCIONES!A$2:C$82,3,0)</f>
        <v>#N/A</v>
      </c>
      <c r="E91" s="119"/>
      <c r="F91" s="119"/>
      <c r="G91" s="106" t="str">
        <f>VLOOKUP(H91,PELIGROS!A$1:G$445,2,0)</f>
        <v>NATURALEZA DE LA TAREA</v>
      </c>
      <c r="H91" s="93" t="s">
        <v>75</v>
      </c>
      <c r="I91" s="93" t="s">
        <v>1211</v>
      </c>
      <c r="J91" s="106" t="str">
        <f>VLOOKUP(H91,PELIGROS!A$2:G$445,3,0)</f>
        <v>ESTRÉS,  TRANSTORNOS DEL SUEÑO</v>
      </c>
      <c r="K91" s="103" t="s">
        <v>31</v>
      </c>
      <c r="L91" s="106" t="str">
        <f>VLOOKUP(H91,PELIGROS!A$2:G$445,4,0)</f>
        <v>N/A</v>
      </c>
      <c r="M91" s="106" t="str">
        <f>VLOOKUP(H91,PELIGROS!A$2:G$445,5,0)</f>
        <v>PVE PSICOSOCIAL</v>
      </c>
      <c r="N91" s="103">
        <v>2</v>
      </c>
      <c r="O91" s="16">
        <v>3</v>
      </c>
      <c r="P91" s="16">
        <v>10</v>
      </c>
      <c r="Q91" s="16">
        <f t="shared" si="5"/>
        <v>6</v>
      </c>
      <c r="R91" s="16">
        <f t="shared" si="6"/>
        <v>60</v>
      </c>
      <c r="S91" s="93" t="str">
        <f t="shared" si="7"/>
        <v>M-6</v>
      </c>
      <c r="T91" s="35" t="str">
        <f t="shared" si="8"/>
        <v>III</v>
      </c>
      <c r="U91" s="35" t="str">
        <f t="shared" si="9"/>
        <v>Mejorable</v>
      </c>
      <c r="V91" s="122"/>
      <c r="W91" s="106" t="str">
        <f>VLOOKUP(H91,PELIGROS!A$2:G$445,6,0)</f>
        <v>ESTRÉS</v>
      </c>
      <c r="X91" s="17" t="s">
        <v>31</v>
      </c>
      <c r="Y91" s="17" t="s">
        <v>31</v>
      </c>
      <c r="Z91" s="17" t="s">
        <v>31</v>
      </c>
      <c r="AA91" s="15" t="s">
        <v>31</v>
      </c>
      <c r="AB91" s="15" t="str">
        <f>VLOOKUP(H91,PELIGROS!A$2:G$445,7,0)</f>
        <v>N/A</v>
      </c>
      <c r="AC91" s="122" t="s">
        <v>1199</v>
      </c>
      <c r="AD91" s="151"/>
    </row>
    <row r="92" spans="1:30" ht="48" customHeight="1" thickBot="1">
      <c r="A92" s="146"/>
      <c r="B92" s="146"/>
      <c r="C92" s="119" t="e">
        <f>VLOOKUP(E92,FUNCIONES!A$2:C$82,2,0)</f>
        <v>#N/A</v>
      </c>
      <c r="D92" s="119" t="e">
        <f>VLOOKUP(E92,FUNCIONES!A$2:C$82,3,0)</f>
        <v>#N/A</v>
      </c>
      <c r="E92" s="119"/>
      <c r="F92" s="119"/>
      <c r="G92" s="106" t="str">
        <f>VLOOKUP(H92,PELIGROS!A$1:G$445,2,0)</f>
        <v xml:space="preserve"> ALTA CONCENTRACIÓN</v>
      </c>
      <c r="H92" s="93" t="s">
        <v>87</v>
      </c>
      <c r="I92" s="93" t="s">
        <v>1211</v>
      </c>
      <c r="J92" s="106" t="str">
        <f>VLOOKUP(H92,PELIGROS!A$2:G$445,3,0)</f>
        <v>ESTRÉS, DEPRESIÓN, TRANSTORNOS DEL SUEÑO, AUSENCIA DE ATENCIÓN</v>
      </c>
      <c r="K92" s="103" t="s">
        <v>31</v>
      </c>
      <c r="L92" s="106" t="str">
        <f>VLOOKUP(H92,PELIGROS!A$2:G$445,4,0)</f>
        <v>N/A</v>
      </c>
      <c r="M92" s="106" t="str">
        <f>VLOOKUP(H92,PELIGROS!A$2:G$445,5,0)</f>
        <v>PVE PSICOSOCIAL</v>
      </c>
      <c r="N92" s="103">
        <v>2</v>
      </c>
      <c r="O92" s="16">
        <v>1</v>
      </c>
      <c r="P92" s="16">
        <v>10</v>
      </c>
      <c r="Q92" s="16">
        <f t="shared" si="5"/>
        <v>2</v>
      </c>
      <c r="R92" s="16">
        <f t="shared" si="6"/>
        <v>20</v>
      </c>
      <c r="S92" s="93" t="str">
        <f t="shared" si="7"/>
        <v>B-2</v>
      </c>
      <c r="T92" s="35" t="str">
        <f t="shared" si="8"/>
        <v>IV</v>
      </c>
      <c r="U92" s="35" t="str">
        <f t="shared" si="9"/>
        <v>Aceptable</v>
      </c>
      <c r="V92" s="122"/>
      <c r="W92" s="106" t="str">
        <f>VLOOKUP(H92,PELIGROS!A$2:G$445,6,0)</f>
        <v>ESTRÉS, ALTERACIÓN DEL SISTEMA NERVIOSO</v>
      </c>
      <c r="X92" s="17" t="s">
        <v>31</v>
      </c>
      <c r="Y92" s="17" t="s">
        <v>31</v>
      </c>
      <c r="Z92" s="17" t="s">
        <v>31</v>
      </c>
      <c r="AA92" s="15" t="s">
        <v>31</v>
      </c>
      <c r="AB92" s="15" t="str">
        <f>VLOOKUP(H92,PELIGROS!A$2:G$445,7,0)</f>
        <v>N/A</v>
      </c>
      <c r="AC92" s="122"/>
      <c r="AD92" s="151"/>
    </row>
    <row r="93" spans="1:30" ht="48" customHeight="1" thickBot="1">
      <c r="A93" s="146"/>
      <c r="B93" s="146"/>
      <c r="C93" s="119" t="e">
        <f>VLOOKUP(E93,FUNCIONES!A$2:C$82,2,0)</f>
        <v>#N/A</v>
      </c>
      <c r="D93" s="119" t="e">
        <f>VLOOKUP(E93,FUNCIONES!A$2:C$82,3,0)</f>
        <v>#N/A</v>
      </c>
      <c r="E93" s="119"/>
      <c r="F93" s="119"/>
      <c r="G93" s="106" t="str">
        <f>VLOOKUP(H93,PELIGROS!A$1:G$445,2,0)</f>
        <v>Forzadas, Prolongadas</v>
      </c>
      <c r="H93" s="93" t="s">
        <v>39</v>
      </c>
      <c r="I93" s="93" t="s">
        <v>1216</v>
      </c>
      <c r="J93" s="106" t="str">
        <f>VLOOKUP(H93,PELIGROS!A$2:G$445,3,0)</f>
        <v xml:space="preserve">Lesiones osteomusculares, lesiones osteoarticulares
</v>
      </c>
      <c r="K93" s="103" t="s">
        <v>31</v>
      </c>
      <c r="L93" s="106" t="str">
        <f>VLOOKUP(H93,PELIGROS!A$2:G$445,4,0)</f>
        <v>Inspecciones planeadas e inspecciones no planeadas, procedimientos de programas de seguridad y salud en el trabajo</v>
      </c>
      <c r="M93" s="106" t="str">
        <f>VLOOKUP(H93,PELIGROS!A$2:G$445,5,0)</f>
        <v>PVE Biomecánico, programa pausas activas, exámenes periódicos, recomendaciones, control de posturas</v>
      </c>
      <c r="N93" s="103">
        <v>2</v>
      </c>
      <c r="O93" s="16">
        <v>2</v>
      </c>
      <c r="P93" s="16">
        <v>25</v>
      </c>
      <c r="Q93" s="16">
        <f t="shared" si="5"/>
        <v>4</v>
      </c>
      <c r="R93" s="16">
        <f t="shared" si="6"/>
        <v>100</v>
      </c>
      <c r="S93" s="93" t="str">
        <f t="shared" si="7"/>
        <v>B-4</v>
      </c>
      <c r="T93" s="35" t="str">
        <f t="shared" si="8"/>
        <v>III</v>
      </c>
      <c r="U93" s="35" t="str">
        <f t="shared" si="9"/>
        <v>Mejorable</v>
      </c>
      <c r="V93" s="122"/>
      <c r="W93" s="106" t="str">
        <f>VLOOKUP(H93,PELIGROS!A$2:G$445,6,0)</f>
        <v>Enfermedades Osteomusculares</v>
      </c>
      <c r="X93" s="17" t="s">
        <v>31</v>
      </c>
      <c r="Y93" s="17" t="s">
        <v>31</v>
      </c>
      <c r="Z93" s="17" t="s">
        <v>31</v>
      </c>
      <c r="AA93" s="15" t="s">
        <v>31</v>
      </c>
      <c r="AB93" s="15" t="str">
        <f>VLOOKUP(H93,PELIGROS!A$2:G$445,7,0)</f>
        <v>Prevención en lesiones osteomusculares, líderes de pausas activas</v>
      </c>
      <c r="AC93" s="17" t="s">
        <v>1200</v>
      </c>
      <c r="AD93" s="151"/>
    </row>
    <row r="94" spans="1:30" ht="48" customHeight="1" thickBot="1">
      <c r="A94" s="146"/>
      <c r="B94" s="146"/>
      <c r="C94" s="119" t="e">
        <f>VLOOKUP(E94,FUNCIONES!A$2:C$82,2,0)</f>
        <v>#N/A</v>
      </c>
      <c r="D94" s="119" t="e">
        <f>VLOOKUP(E94,FUNCIONES!A$2:C$82,3,0)</f>
        <v>#N/A</v>
      </c>
      <c r="E94" s="119"/>
      <c r="F94" s="119"/>
      <c r="G94" s="106" t="str">
        <f>VLOOKUP(H94,PELIGROS!A$1:G$445,2,0)</f>
        <v>Movimientos repetitivos, Miembros Superiores</v>
      </c>
      <c r="H94" s="93" t="s">
        <v>46</v>
      </c>
      <c r="I94" s="93" t="s">
        <v>1216</v>
      </c>
      <c r="J94" s="106" t="str">
        <f>VLOOKUP(H94,PELIGROS!A$2:G$445,3,0)</f>
        <v>Lesiones Musculoesqueléticas</v>
      </c>
      <c r="K94" s="103" t="s">
        <v>31</v>
      </c>
      <c r="L94" s="106" t="str">
        <f>VLOOKUP(H94,PELIGROS!A$2:G$445,4,0)</f>
        <v>N/A</v>
      </c>
      <c r="M94" s="106" t="str">
        <f>VLOOKUP(H94,PELIGROS!A$2:G$445,5,0)</f>
        <v>PVE BIomécanico, programa pausas activas, examenes periódicos, recomendaicones, control de posturas</v>
      </c>
      <c r="N94" s="103">
        <v>2</v>
      </c>
      <c r="O94" s="16">
        <v>3</v>
      </c>
      <c r="P94" s="16">
        <v>10</v>
      </c>
      <c r="Q94" s="16">
        <f t="shared" si="5"/>
        <v>6</v>
      </c>
      <c r="R94" s="16">
        <f t="shared" si="6"/>
        <v>60</v>
      </c>
      <c r="S94" s="93" t="str">
        <f t="shared" si="7"/>
        <v>M-6</v>
      </c>
      <c r="T94" s="35" t="str">
        <f t="shared" si="8"/>
        <v>III</v>
      </c>
      <c r="U94" s="35" t="str">
        <f t="shared" si="9"/>
        <v>Mejorable</v>
      </c>
      <c r="V94" s="122"/>
      <c r="W94" s="106" t="str">
        <f>VLOOKUP(H94,PELIGROS!A$2:G$445,6,0)</f>
        <v>Enfermedades musculoesqueleticas</v>
      </c>
      <c r="X94" s="17" t="s">
        <v>31</v>
      </c>
      <c r="Y94" s="17" t="s">
        <v>31</v>
      </c>
      <c r="Z94" s="17" t="s">
        <v>31</v>
      </c>
      <c r="AA94" s="15" t="s">
        <v>31</v>
      </c>
      <c r="AB94" s="15" t="str">
        <f>VLOOKUP(H94,PELIGROS!A$2:G$445,7,0)</f>
        <v>Prevención en lesiones osteomusculares, líderes de pausas activas</v>
      </c>
      <c r="AC94" s="17" t="s">
        <v>1247</v>
      </c>
      <c r="AD94" s="151"/>
    </row>
    <row r="95" spans="1:30" ht="48" customHeight="1" thickBot="1">
      <c r="A95" s="146"/>
      <c r="B95" s="146"/>
      <c r="C95" s="119" t="e">
        <f>VLOOKUP(E95,FUNCIONES!A$2:C$82,2,0)</f>
        <v>#N/A</v>
      </c>
      <c r="D95" s="119" t="e">
        <f>VLOOKUP(E95,FUNCIONES!A$2:C$82,3,0)</f>
        <v>#N/A</v>
      </c>
      <c r="E95" s="119"/>
      <c r="F95" s="119"/>
      <c r="G95" s="106" t="str">
        <f>VLOOKUP(H95,PELIGROS!A$1:G$445,2,0)</f>
        <v>Carga de un peso mayor al recomendado</v>
      </c>
      <c r="H95" s="93" t="s">
        <v>485</v>
      </c>
      <c r="I95" s="93" t="s">
        <v>1216</v>
      </c>
      <c r="J95" s="106" t="str">
        <f>VLOOKUP(H95,PELIGROS!A$2:G$445,3,0)</f>
        <v>Lesiones osteomusculares, lesiones osteoarticulares</v>
      </c>
      <c r="K95" s="103" t="s">
        <v>31</v>
      </c>
      <c r="L95" s="106" t="str">
        <f>VLOOKUP(H95,PELIGROS!A$2:G$445,4,0)</f>
        <v>Inspecciones planeadas e inspecciones no planeadas, procedimientos de programas de seguridad y salud en el trabajo</v>
      </c>
      <c r="M95" s="106" t="str">
        <f>VLOOKUP(H95,PELIGROS!A$2:G$445,5,0)</f>
        <v>PVE Biomecánico, programa pausas activas, exámenes periódicos, recomendaciones, control de posturas</v>
      </c>
      <c r="N95" s="103">
        <v>2</v>
      </c>
      <c r="O95" s="16">
        <v>2</v>
      </c>
      <c r="P95" s="16">
        <v>25</v>
      </c>
      <c r="Q95" s="16">
        <f t="shared" si="5"/>
        <v>4</v>
      </c>
      <c r="R95" s="16">
        <f t="shared" si="6"/>
        <v>100</v>
      </c>
      <c r="S95" s="93" t="str">
        <f t="shared" si="7"/>
        <v>B-4</v>
      </c>
      <c r="T95" s="35" t="str">
        <f t="shared" si="8"/>
        <v>III</v>
      </c>
      <c r="U95" s="35" t="str">
        <f t="shared" si="9"/>
        <v>Mejorable</v>
      </c>
      <c r="V95" s="122"/>
      <c r="W95" s="106" t="str">
        <f>VLOOKUP(H95,PELIGROS!A$2:G$445,6,0)</f>
        <v>Enfermedades del sistema osteomuscular</v>
      </c>
      <c r="X95" s="17" t="s">
        <v>31</v>
      </c>
      <c r="Y95" s="17" t="s">
        <v>31</v>
      </c>
      <c r="Z95" s="17" t="s">
        <v>31</v>
      </c>
      <c r="AA95" s="15" t="s">
        <v>31</v>
      </c>
      <c r="AB95" s="15" t="str">
        <f>VLOOKUP(H95,PELIGROS!A$2:G$445,7,0)</f>
        <v>Prevención en lesiones osteomusculares, Líderes en pausas activas</v>
      </c>
      <c r="AC95" s="17" t="s">
        <v>1248</v>
      </c>
      <c r="AD95" s="151"/>
    </row>
    <row r="96" spans="1:30" ht="48" customHeight="1" thickBot="1">
      <c r="A96" s="146"/>
      <c r="B96" s="146"/>
      <c r="C96" s="119" t="e">
        <f>VLOOKUP(E96,FUNCIONES!A$2:C$82,2,0)</f>
        <v>#N/A</v>
      </c>
      <c r="D96" s="119" t="e">
        <f>VLOOKUP(E96,FUNCIONES!A$2:C$82,3,0)</f>
        <v>#N/A</v>
      </c>
      <c r="E96" s="119"/>
      <c r="F96" s="119"/>
      <c r="G96" s="106" t="str">
        <f>VLOOKUP(H96,PELIGROS!A$1:G$445,2,0)</f>
        <v>Atropellamiento, Envestir</v>
      </c>
      <c r="H96" s="93" t="s">
        <v>1186</v>
      </c>
      <c r="I96" s="93" t="s">
        <v>1210</v>
      </c>
      <c r="J96" s="106" t="str">
        <f>VLOOKUP(H96,PELIGROS!A$2:G$445,3,0)</f>
        <v>Lesiones, pérdidas materiales, muerte</v>
      </c>
      <c r="K96" s="103" t="s">
        <v>31</v>
      </c>
      <c r="L96" s="106" t="str">
        <f>VLOOKUP(H96,PELIGROS!A$2:G$445,4,0)</f>
        <v>Inspecciones planeadas e inspecciones no planeadas, procedimientos de programas de seguridad y salud en el trabajo</v>
      </c>
      <c r="M96" s="106" t="str">
        <f>VLOOKUP(H96,PELIGROS!A$2:G$445,5,0)</f>
        <v>Programa de seguridad vial, señalización</v>
      </c>
      <c r="N96" s="103">
        <v>2</v>
      </c>
      <c r="O96" s="16">
        <v>3</v>
      </c>
      <c r="P96" s="16">
        <v>60</v>
      </c>
      <c r="Q96" s="16">
        <f t="shared" si="5"/>
        <v>6</v>
      </c>
      <c r="R96" s="16">
        <f t="shared" si="6"/>
        <v>360</v>
      </c>
      <c r="S96" s="93" t="str">
        <f t="shared" si="7"/>
        <v>M-6</v>
      </c>
      <c r="T96" s="35" t="str">
        <f t="shared" si="8"/>
        <v>II</v>
      </c>
      <c r="U96" s="35" t="str">
        <f t="shared" si="9"/>
        <v>No Aceptable o Aceptable Con Control Especifico</v>
      </c>
      <c r="V96" s="122"/>
      <c r="W96" s="106" t="str">
        <f>VLOOKUP(H96,PELIGROS!A$2:G$445,6,0)</f>
        <v>Muerte</v>
      </c>
      <c r="X96" s="17" t="s">
        <v>31</v>
      </c>
      <c r="Y96" s="17" t="s">
        <v>31</v>
      </c>
      <c r="Z96" s="17" t="s">
        <v>31</v>
      </c>
      <c r="AA96" s="15" t="s">
        <v>31</v>
      </c>
      <c r="AB96" s="15" t="str">
        <f>VLOOKUP(H96,PELIGROS!A$2:G$445,7,0)</f>
        <v>Seguridad vial y manejo defensivo, aseguramiento de áreas de trabajo</v>
      </c>
      <c r="AC96" s="17" t="s">
        <v>1209</v>
      </c>
      <c r="AD96" s="151"/>
    </row>
    <row r="97" spans="1:30" ht="48" customHeight="1" thickBot="1">
      <c r="A97" s="146"/>
      <c r="B97" s="146"/>
      <c r="C97" s="119" t="e">
        <f>VLOOKUP(E97,FUNCIONES!A$2:C$82,2,0)</f>
        <v>#N/A</v>
      </c>
      <c r="D97" s="119" t="e">
        <f>VLOOKUP(E97,FUNCIONES!A$2:C$82,3,0)</f>
        <v>#N/A</v>
      </c>
      <c r="E97" s="119"/>
      <c r="F97" s="119"/>
      <c r="G97" s="106" t="str">
        <f>VLOOKUP(H97,PELIGROS!A$1:G$445,2,0)</f>
        <v>Inadecuadas conexiones eléctricas-saturación en tomas de energía</v>
      </c>
      <c r="H97" s="93" t="s">
        <v>565</v>
      </c>
      <c r="I97" s="93" t="s">
        <v>1210</v>
      </c>
      <c r="J97" s="106" t="str">
        <f>VLOOKUP(H97,PELIGROS!A$2:G$445,3,0)</f>
        <v>Quemaduras, electrocución, muerte</v>
      </c>
      <c r="K97" s="103" t="s">
        <v>31</v>
      </c>
      <c r="L97" s="106" t="str">
        <f>VLOOKUP(H97,PELIGROS!A$2:G$445,4,0)</f>
        <v>Inspecciones planeadas e inspecciones no planeadas, procedimientos de programas de seguridad y salud en el trabajo</v>
      </c>
      <c r="M97" s="106" t="str">
        <f>VLOOKUP(H97,PELIGROS!A$2:G$445,5,0)</f>
        <v>E.P.P. Bota dieléctrica, Casco dieléctrico</v>
      </c>
      <c r="N97" s="103">
        <v>2</v>
      </c>
      <c r="O97" s="16">
        <v>2</v>
      </c>
      <c r="P97" s="16">
        <v>100</v>
      </c>
      <c r="Q97" s="16">
        <f t="shared" si="5"/>
        <v>4</v>
      </c>
      <c r="R97" s="16">
        <f t="shared" si="6"/>
        <v>400</v>
      </c>
      <c r="S97" s="93" t="str">
        <f t="shared" si="7"/>
        <v>B-4</v>
      </c>
      <c r="T97" s="35" t="str">
        <f t="shared" si="8"/>
        <v>II</v>
      </c>
      <c r="U97" s="35" t="str">
        <f t="shared" si="9"/>
        <v>No Aceptable o Aceptable Con Control Especifico</v>
      </c>
      <c r="V97" s="122"/>
      <c r="W97" s="106" t="str">
        <f>VLOOKUP(H97,PELIGROS!A$2:G$445,6,0)</f>
        <v>Muerte</v>
      </c>
      <c r="X97" s="17" t="s">
        <v>31</v>
      </c>
      <c r="Y97" s="17" t="s">
        <v>31</v>
      </c>
      <c r="Z97" s="17" t="s">
        <v>31</v>
      </c>
      <c r="AA97" s="15" t="s">
        <v>31</v>
      </c>
      <c r="AB97" s="15" t="str">
        <f>VLOOKUP(H97,PELIGROS!A$2:G$445,7,0)</f>
        <v>Uso y manejo adecuado de E.P.P., actos y condiciones inseguras</v>
      </c>
      <c r="AC97" s="17" t="s">
        <v>1273</v>
      </c>
      <c r="AD97" s="151"/>
    </row>
    <row r="98" spans="1:30" ht="48" customHeight="1" thickBot="1">
      <c r="A98" s="146"/>
      <c r="B98" s="146"/>
      <c r="C98" s="119" t="e">
        <f>VLOOKUP(E98,FUNCIONES!A$2:C$82,2,0)</f>
        <v>#N/A</v>
      </c>
      <c r="D98" s="119" t="e">
        <f>VLOOKUP(E98,FUNCIONES!A$2:C$82,3,0)</f>
        <v>#N/A</v>
      </c>
      <c r="E98" s="119"/>
      <c r="F98" s="119"/>
      <c r="G98" s="106" t="str">
        <f>VLOOKUP(H98,PELIGROS!A$1:G$445,2,0)</f>
        <v>Ingreso a pozos, Red de acueducto o excavaciones</v>
      </c>
      <c r="H98" s="93" t="s">
        <v>570</v>
      </c>
      <c r="I98" s="93" t="s">
        <v>1210</v>
      </c>
      <c r="J98" s="106" t="str">
        <f>VLOOKUP(H98,PELIGROS!A$2:G$445,3,0)</f>
        <v>Intoxicación, asfixicia, daños vías resiratorias, muerte</v>
      </c>
      <c r="K98" s="103" t="s">
        <v>31</v>
      </c>
      <c r="L98" s="106" t="str">
        <f>VLOOKUP(H98,PELIGROS!A$2:G$445,4,0)</f>
        <v>Inspecciones planeadas e inspecciones no planeadas, procedimientos de programas de seguridad y salud en el trabajo</v>
      </c>
      <c r="M98" s="106" t="str">
        <f>VLOOKUP(H98,PELIGROS!A$2:G$445,5,0)</f>
        <v>E.P.P. Colectivos, Tripoide</v>
      </c>
      <c r="N98" s="103">
        <v>2</v>
      </c>
      <c r="O98" s="16">
        <v>2</v>
      </c>
      <c r="P98" s="16">
        <v>25</v>
      </c>
      <c r="Q98" s="16">
        <f t="shared" si="5"/>
        <v>4</v>
      </c>
      <c r="R98" s="16">
        <f t="shared" si="6"/>
        <v>100</v>
      </c>
      <c r="S98" s="93" t="str">
        <f t="shared" si="7"/>
        <v>B-4</v>
      </c>
      <c r="T98" s="35" t="str">
        <f t="shared" si="8"/>
        <v>III</v>
      </c>
      <c r="U98" s="35" t="str">
        <f t="shared" si="9"/>
        <v>Mejorable</v>
      </c>
      <c r="V98" s="122"/>
      <c r="W98" s="106" t="str">
        <f>VLOOKUP(H98,PELIGROS!A$2:G$445,6,0)</f>
        <v>Muerte</v>
      </c>
      <c r="X98" s="17" t="s">
        <v>31</v>
      </c>
      <c r="Y98" s="17" t="s">
        <v>31</v>
      </c>
      <c r="Z98" s="17" t="s">
        <v>31</v>
      </c>
      <c r="AA98" s="15" t="s">
        <v>31</v>
      </c>
      <c r="AB98" s="15" t="str">
        <f>VLOOKUP(H98,PELIGROS!A$2:G$445,7,0)</f>
        <v>Trabajo seguro en espacios confinados y manejo de medidores de gases, diligenciamiento de permisos de trabajos, uso y manejo adecuado de E.P.P.</v>
      </c>
      <c r="AC98" s="17" t="s">
        <v>1249</v>
      </c>
      <c r="AD98" s="151"/>
    </row>
    <row r="99" spans="1:30" ht="48" customHeight="1" thickBot="1">
      <c r="A99" s="146"/>
      <c r="B99" s="146"/>
      <c r="C99" s="119" t="e">
        <f>VLOOKUP(E99,FUNCIONES!A$2:C$82,2,0)</f>
        <v>#N/A</v>
      </c>
      <c r="D99" s="119" t="e">
        <f>VLOOKUP(E99,FUNCIONES!A$2:C$82,3,0)</f>
        <v>#N/A</v>
      </c>
      <c r="E99" s="119"/>
      <c r="F99" s="119"/>
      <c r="G99" s="106" t="str">
        <f>VLOOKUP(H99,PELIGROS!A$1:G$445,2,0)</f>
        <v>Reparación de redes e instalaciones</v>
      </c>
      <c r="H99" s="93" t="s">
        <v>575</v>
      </c>
      <c r="I99" s="93" t="s">
        <v>1210</v>
      </c>
      <c r="J99" s="106" t="str">
        <f>VLOOKUP(H99,PELIGROS!A$2:G$445,3,0)</f>
        <v>Atrapamiento, apastamiento, lesiones, fracturas, muerte</v>
      </c>
      <c r="K99" s="103" t="s">
        <v>31</v>
      </c>
      <c r="L99" s="106" t="str">
        <f>VLOOKUP(H99,PELIGROS!A$2:G$445,4,0)</f>
        <v>Inspecciones planeadas e inspecciones no planeadas, procedimientos de programas de seguridad y salud en el trabajo</v>
      </c>
      <c r="M99" s="106" t="str">
        <f>VLOOKUP(H99,PELIGROS!A$2:G$445,5,0)</f>
        <v>E.P.P. Colectivos entibados y cajas de entibados</v>
      </c>
      <c r="N99" s="103">
        <v>2</v>
      </c>
      <c r="O99" s="16">
        <v>2</v>
      </c>
      <c r="P99" s="16">
        <v>100</v>
      </c>
      <c r="Q99" s="16">
        <f t="shared" si="5"/>
        <v>4</v>
      </c>
      <c r="R99" s="16">
        <f t="shared" si="6"/>
        <v>400</v>
      </c>
      <c r="S99" s="93" t="str">
        <f t="shared" si="7"/>
        <v>B-4</v>
      </c>
      <c r="T99" s="35" t="str">
        <f t="shared" si="8"/>
        <v>II</v>
      </c>
      <c r="U99" s="35" t="str">
        <f t="shared" si="9"/>
        <v>No Aceptable o Aceptable Con Control Especifico</v>
      </c>
      <c r="V99" s="122"/>
      <c r="W99" s="106" t="str">
        <f>VLOOKUP(H99,PELIGROS!A$2:G$445,6,0)</f>
        <v>Muerte</v>
      </c>
      <c r="X99" s="17" t="s">
        <v>31</v>
      </c>
      <c r="Y99" s="17" t="s">
        <v>31</v>
      </c>
      <c r="Z99" s="17" t="s">
        <v>31</v>
      </c>
      <c r="AA99" s="15" t="s">
        <v>31</v>
      </c>
      <c r="AB99" s="15" t="str">
        <f>VLOOKUP(H99,PELIGROS!A$2:G$445,7,0)</f>
        <v>Prevención en riesgo en excavaciones y manejo de entibados, prevención en roturas de redes de gas antural, diligenciamieto de permisos de trabajo, uso y manejo adecuado de E.P.P.</v>
      </c>
      <c r="AC99" s="17" t="s">
        <v>1249</v>
      </c>
      <c r="AD99" s="151"/>
    </row>
    <row r="100" spans="1:30" ht="48" customHeight="1" thickBot="1">
      <c r="A100" s="146"/>
      <c r="B100" s="146"/>
      <c r="C100" s="119" t="e">
        <f>VLOOKUP(E100,FUNCIONES!A$2:C$82,2,0)</f>
        <v>#N/A</v>
      </c>
      <c r="D100" s="119" t="e">
        <f>VLOOKUP(E100,FUNCIONES!A$2:C$82,3,0)</f>
        <v>#N/A</v>
      </c>
      <c r="E100" s="119"/>
      <c r="F100" s="119"/>
      <c r="G100" s="106" t="str">
        <f>VLOOKUP(H100,PELIGROS!A$1:G$445,2,0)</f>
        <v>Superficies de trabajo irregulares o deslizantes</v>
      </c>
      <c r="H100" s="93" t="s">
        <v>596</v>
      </c>
      <c r="I100" s="93" t="s">
        <v>1210</v>
      </c>
      <c r="J100" s="106" t="str">
        <f>VLOOKUP(H100,PELIGROS!A$2:G$445,3,0)</f>
        <v>Caidas del mismo nivel, fracturas, golpe con objetos, caídas de objetos, obstrucción de rutas de evacuación</v>
      </c>
      <c r="K100" s="103" t="s">
        <v>31</v>
      </c>
      <c r="L100" s="106" t="str">
        <f>VLOOKUP(H100,PELIGROS!A$2:G$445,4,0)</f>
        <v>N/A</v>
      </c>
      <c r="M100" s="106" t="str">
        <f>VLOOKUP(H100,PELIGROS!A$2:G$445,5,0)</f>
        <v>N/A</v>
      </c>
      <c r="N100" s="103">
        <v>2</v>
      </c>
      <c r="O100" s="16">
        <v>3</v>
      </c>
      <c r="P100" s="16">
        <v>25</v>
      </c>
      <c r="Q100" s="16">
        <f t="shared" si="5"/>
        <v>6</v>
      </c>
      <c r="R100" s="16">
        <f t="shared" si="6"/>
        <v>150</v>
      </c>
      <c r="S100" s="93" t="str">
        <f t="shared" si="7"/>
        <v>M-6</v>
      </c>
      <c r="T100" s="35" t="str">
        <f t="shared" si="8"/>
        <v>II</v>
      </c>
      <c r="U100" s="35" t="str">
        <f t="shared" si="9"/>
        <v>No Aceptable o Aceptable Con Control Especifico</v>
      </c>
      <c r="V100" s="122"/>
      <c r="W100" s="106" t="str">
        <f>VLOOKUP(H100,PELIGROS!A$2:G$445,6,0)</f>
        <v>Caídas de distinto nivel</v>
      </c>
      <c r="X100" s="17" t="s">
        <v>31</v>
      </c>
      <c r="Y100" s="17" t="s">
        <v>31</v>
      </c>
      <c r="Z100" s="17" t="s">
        <v>31</v>
      </c>
      <c r="AA100" s="15" t="s">
        <v>31</v>
      </c>
      <c r="AB100" s="15" t="str">
        <f>VLOOKUP(H100,PELIGROS!A$2:G$445,7,0)</f>
        <v>Pautas Básicas en orden y aseo en el lugar de trabajo, actos y condiciones inseguras</v>
      </c>
      <c r="AC100" s="17" t="s">
        <v>1201</v>
      </c>
      <c r="AD100" s="151"/>
    </row>
    <row r="101" spans="1:30" ht="48" customHeight="1" thickBot="1">
      <c r="A101" s="146"/>
      <c r="B101" s="146"/>
      <c r="C101" s="119" t="e">
        <f>VLOOKUP(E101,FUNCIONES!A$2:C$82,2,0)</f>
        <v>#N/A</v>
      </c>
      <c r="D101" s="119" t="e">
        <f>VLOOKUP(E101,FUNCIONES!A$2:C$82,3,0)</f>
        <v>#N/A</v>
      </c>
      <c r="E101" s="119"/>
      <c r="F101" s="119"/>
      <c r="G101" s="106" t="str">
        <f>VLOOKUP(H101,PELIGROS!A$1:G$445,2,0)</f>
        <v>Herramientas Manuales</v>
      </c>
      <c r="H101" s="93" t="s">
        <v>605</v>
      </c>
      <c r="I101" s="93" t="s">
        <v>1210</v>
      </c>
      <c r="J101" s="106" t="str">
        <f>VLOOKUP(H101,PELIGROS!A$2:G$445,3,0)</f>
        <v>Quemaduras, contusiones y lesiones</v>
      </c>
      <c r="K101" s="103" t="s">
        <v>31</v>
      </c>
      <c r="L101" s="106" t="str">
        <f>VLOOKUP(H101,PELIGROS!A$2:G$445,4,0)</f>
        <v>Inspecciones planeadas e inspecciones no planeadas, procedimientos de programas de seguridad y salud en el trabajo</v>
      </c>
      <c r="M101" s="106" t="str">
        <f>VLOOKUP(H101,PELIGROS!A$2:G$445,5,0)</f>
        <v>E.P.P.</v>
      </c>
      <c r="N101" s="103">
        <v>2</v>
      </c>
      <c r="O101" s="16">
        <v>3</v>
      </c>
      <c r="P101" s="16">
        <v>25</v>
      </c>
      <c r="Q101" s="16">
        <f t="shared" si="5"/>
        <v>6</v>
      </c>
      <c r="R101" s="16">
        <f t="shared" si="6"/>
        <v>150</v>
      </c>
      <c r="S101" s="93" t="str">
        <f t="shared" si="7"/>
        <v>M-6</v>
      </c>
      <c r="T101" s="35" t="str">
        <f t="shared" si="8"/>
        <v>II</v>
      </c>
      <c r="U101" s="35" t="str">
        <f t="shared" si="9"/>
        <v>No Aceptable o Aceptable Con Control Especifico</v>
      </c>
      <c r="V101" s="122"/>
      <c r="W101" s="106" t="str">
        <f>VLOOKUP(H101,PELIGROS!A$2:G$445,6,0)</f>
        <v>Amputación</v>
      </c>
      <c r="X101" s="17" t="s">
        <v>31</v>
      </c>
      <c r="Y101" s="17" t="s">
        <v>31</v>
      </c>
      <c r="Z101" s="17" t="s">
        <v>31</v>
      </c>
      <c r="AA101" s="15" t="s">
        <v>31</v>
      </c>
      <c r="AB101" s="15" t="str">
        <f>VLOOKUP(H101,PELIGROS!A$2:G$445,7,0)</f>
        <v xml:space="preserve">
Uso y manejo adecuado de E.P.P., uso y manejo adecuado de herramientas manuales y/o máqinas y equipos</v>
      </c>
      <c r="AC101" s="17" t="s">
        <v>1250</v>
      </c>
      <c r="AD101" s="151"/>
    </row>
    <row r="102" spans="1:30" ht="48" customHeight="1" thickBot="1">
      <c r="A102" s="146"/>
      <c r="B102" s="146"/>
      <c r="C102" s="119" t="e">
        <f>VLOOKUP(E102,FUNCIONES!A$2:C$82,2,0)</f>
        <v>#N/A</v>
      </c>
      <c r="D102" s="119" t="e">
        <f>VLOOKUP(E102,FUNCIONES!A$2:C$82,3,0)</f>
        <v>#N/A</v>
      </c>
      <c r="E102" s="119"/>
      <c r="F102" s="119"/>
      <c r="G102" s="106" t="str">
        <f>VLOOKUP(H102,PELIGROS!A$1:G$445,2,0)</f>
        <v>Maquinaria y equipo</v>
      </c>
      <c r="H102" s="93" t="s">
        <v>611</v>
      </c>
      <c r="I102" s="93" t="s">
        <v>1210</v>
      </c>
      <c r="J102" s="106" t="str">
        <f>VLOOKUP(H102,PELIGROS!A$2:G$445,3,0)</f>
        <v>Atrapamiento, amputación, aplastamiento, fractura, muerte</v>
      </c>
      <c r="K102" s="103" t="s">
        <v>31</v>
      </c>
      <c r="L102" s="106" t="str">
        <f>VLOOKUP(H102,PELIGROS!A$2:G$445,4,0)</f>
        <v>Inspecciones planeadas e inspecciones no planeadas, procedimientos de programas de seguridad y salud en el trabajo</v>
      </c>
      <c r="M102" s="106" t="str">
        <f>VLOOKUP(H102,PELIGROS!A$2:G$445,5,0)</f>
        <v>E.P.P.</v>
      </c>
      <c r="N102" s="103">
        <v>2</v>
      </c>
      <c r="O102" s="16">
        <v>3</v>
      </c>
      <c r="P102" s="16">
        <v>60</v>
      </c>
      <c r="Q102" s="16">
        <f t="shared" si="5"/>
        <v>6</v>
      </c>
      <c r="R102" s="16">
        <f t="shared" si="6"/>
        <v>360</v>
      </c>
      <c r="S102" s="93" t="str">
        <f t="shared" si="7"/>
        <v>M-6</v>
      </c>
      <c r="T102" s="35" t="str">
        <f t="shared" si="8"/>
        <v>II</v>
      </c>
      <c r="U102" s="35" t="str">
        <f t="shared" si="9"/>
        <v>No Aceptable o Aceptable Con Control Especifico</v>
      </c>
      <c r="V102" s="122"/>
      <c r="W102" s="106" t="str">
        <f>VLOOKUP(H102,PELIGROS!A$2:G$445,6,0)</f>
        <v>Aplastamiento</v>
      </c>
      <c r="X102" s="17" t="s">
        <v>31</v>
      </c>
      <c r="Y102" s="17" t="s">
        <v>31</v>
      </c>
      <c r="Z102" s="17" t="s">
        <v>31</v>
      </c>
      <c r="AA102" s="15" t="s">
        <v>31</v>
      </c>
      <c r="AB102" s="15" t="str">
        <f>VLOOKUP(H102,PELIGROS!A$2:G$445,7,0)</f>
        <v>Uso y manejo adecuado de E.P.P., uso y manejo adecuado de herramientas amnuales y/o máquinas y equipos</v>
      </c>
      <c r="AC102" s="17" t="s">
        <v>1251</v>
      </c>
      <c r="AD102" s="151"/>
    </row>
    <row r="103" spans="1:30" ht="48" customHeight="1" thickBot="1">
      <c r="A103" s="146"/>
      <c r="B103" s="146"/>
      <c r="C103" s="119" t="e">
        <f>VLOOKUP(E103,FUNCIONES!A$2:C$82,2,0)</f>
        <v>#N/A</v>
      </c>
      <c r="D103" s="119" t="e">
        <f>VLOOKUP(E103,FUNCIONES!A$2:C$82,3,0)</f>
        <v>#N/A</v>
      </c>
      <c r="E103" s="119"/>
      <c r="F103" s="119"/>
      <c r="G103" s="106" t="str">
        <f>VLOOKUP(H103,PELIGROS!A$1:G$445,2,0)</f>
        <v>Atraco, golpiza, atentados y secuestrados</v>
      </c>
      <c r="H103" s="93" t="s">
        <v>56</v>
      </c>
      <c r="I103" s="93" t="s">
        <v>1210</v>
      </c>
      <c r="J103" s="106" t="str">
        <f>VLOOKUP(H103,PELIGROS!A$2:G$445,3,0)</f>
        <v>Estrés, golpes, Secuestros</v>
      </c>
      <c r="K103" s="103" t="s">
        <v>31</v>
      </c>
      <c r="L103" s="106" t="str">
        <f>VLOOKUP(H103,PELIGROS!A$2:G$445,4,0)</f>
        <v>Inspecciones planeadas e inspecciones no planeadas, procedimientos de programas de seguridad y salud en el trabajo</v>
      </c>
      <c r="M103" s="106" t="str">
        <f>VLOOKUP(H103,PELIGROS!A$2:G$445,5,0)</f>
        <v xml:space="preserve">Uniformes Corporativos, Caquetas corporativas, Carnetización
</v>
      </c>
      <c r="N103" s="103">
        <v>2</v>
      </c>
      <c r="O103" s="16">
        <v>3</v>
      </c>
      <c r="P103" s="16">
        <v>60</v>
      </c>
      <c r="Q103" s="16">
        <f t="shared" si="5"/>
        <v>6</v>
      </c>
      <c r="R103" s="16">
        <f t="shared" si="6"/>
        <v>360</v>
      </c>
      <c r="S103" s="93" t="str">
        <f t="shared" si="7"/>
        <v>M-6</v>
      </c>
      <c r="T103" s="35" t="str">
        <f t="shared" si="8"/>
        <v>II</v>
      </c>
      <c r="U103" s="35" t="str">
        <f t="shared" si="9"/>
        <v>No Aceptable o Aceptable Con Control Especifico</v>
      </c>
      <c r="V103" s="122"/>
      <c r="W103" s="106" t="str">
        <f>VLOOKUP(H103,PELIGROS!A$2:G$445,6,0)</f>
        <v>Secuestros</v>
      </c>
      <c r="X103" s="17" t="s">
        <v>31</v>
      </c>
      <c r="Y103" s="17" t="s">
        <v>31</v>
      </c>
      <c r="Z103" s="17" t="s">
        <v>31</v>
      </c>
      <c r="AA103" s="15" t="s">
        <v>31</v>
      </c>
      <c r="AB103" s="15" t="str">
        <f>VLOOKUP(H103,PELIGROS!A$2:G$445,7,0)</f>
        <v>N/A</v>
      </c>
      <c r="AC103" s="17" t="s">
        <v>1222</v>
      </c>
      <c r="AD103" s="151"/>
    </row>
    <row r="104" spans="1:30" ht="48" customHeight="1" thickBot="1">
      <c r="A104" s="146"/>
      <c r="B104" s="146"/>
      <c r="C104" s="119" t="e">
        <f>VLOOKUP(E104,FUNCIONES!A$2:C$82,2,0)</f>
        <v>#N/A</v>
      </c>
      <c r="D104" s="119" t="e">
        <f>VLOOKUP(E104,FUNCIONES!A$2:C$82,3,0)</f>
        <v>#N/A</v>
      </c>
      <c r="E104" s="119"/>
      <c r="F104" s="119"/>
      <c r="G104" s="106" t="str">
        <f>VLOOKUP(H104,PELIGROS!A$1:G$445,2,0)</f>
        <v>MANTENIMIENTO DE PUENTE GRUAS, LIMPIEZA DE CANALES, MANTENIMIENTO DE INSTALACIONES LOCATIVAS, MANTENIMIENTO Y REPARACIÓN DE POZOS</v>
      </c>
      <c r="H104" s="93" t="s">
        <v>623</v>
      </c>
      <c r="I104" s="93" t="s">
        <v>1210</v>
      </c>
      <c r="J104" s="106" t="str">
        <f>VLOOKUP(H104,PELIGROS!A$2:G$445,3,0)</f>
        <v>LESIONES, FRACTURAS, MUERTE</v>
      </c>
      <c r="K104" s="103" t="s">
        <v>31</v>
      </c>
      <c r="L104" s="106" t="str">
        <f>VLOOKUP(H104,PELIGROS!A$2:G$445,4,0)</f>
        <v>Inspecciones planeadas e inspecciones no planeadas, procedimientos de programas de seguridad y salud en el trabajo</v>
      </c>
      <c r="M104" s="106" t="str">
        <f>VLOOKUP(H104,PELIGROS!A$2:G$445,5,0)</f>
        <v>EPP</v>
      </c>
      <c r="N104" s="103">
        <v>2</v>
      </c>
      <c r="O104" s="16">
        <v>2</v>
      </c>
      <c r="P104" s="16">
        <v>100</v>
      </c>
      <c r="Q104" s="16">
        <f t="shared" si="5"/>
        <v>4</v>
      </c>
      <c r="R104" s="16">
        <f t="shared" si="6"/>
        <v>400</v>
      </c>
      <c r="S104" s="93" t="str">
        <f t="shared" si="7"/>
        <v>B-4</v>
      </c>
      <c r="T104" s="35" t="str">
        <f t="shared" si="8"/>
        <v>II</v>
      </c>
      <c r="U104" s="35" t="str">
        <f t="shared" si="9"/>
        <v>No Aceptable o Aceptable Con Control Especifico</v>
      </c>
      <c r="V104" s="122"/>
      <c r="W104" s="106" t="str">
        <f>VLOOKUP(H104,PELIGROS!A$2:G$445,6,0)</f>
        <v>MUERTE</v>
      </c>
      <c r="X104" s="17" t="s">
        <v>31</v>
      </c>
      <c r="Y104" s="17" t="s">
        <v>31</v>
      </c>
      <c r="Z104" s="17" t="s">
        <v>31</v>
      </c>
      <c r="AA104" s="15" t="s">
        <v>31</v>
      </c>
      <c r="AB104" s="15" t="str">
        <f>VLOOKUP(H104,PELIGROS!A$2:G$445,7,0)</f>
        <v>CERTIFICACIÓN Y/O ENTRENAMIENTO EN TRABAJO SEGURO EN ALTURAS; DILGENCIAMIENTO DE PERMISO DE TRABAJO; USO Y MANEJO ADECUADO DE E.P.P.; ARME Y DESARME DE ANDAMIOS</v>
      </c>
      <c r="AC104" s="17" t="s">
        <v>1275</v>
      </c>
      <c r="AD104" s="151"/>
    </row>
    <row r="105" spans="1:30" ht="48" customHeight="1" thickBot="1">
      <c r="A105" s="146"/>
      <c r="B105" s="146"/>
      <c r="C105" s="120" t="e">
        <f>VLOOKUP(E105,FUNCIONES!A$2:C$82,2,0)</f>
        <v>#N/A</v>
      </c>
      <c r="D105" s="120" t="e">
        <f>VLOOKUP(E105,FUNCIONES!A$2:C$82,3,0)</f>
        <v>#N/A</v>
      </c>
      <c r="E105" s="120"/>
      <c r="F105" s="120"/>
      <c r="G105" s="107" t="str">
        <f>VLOOKUP(H105,PELIGROS!A$1:G$445,2,0)</f>
        <v>SISMOS, INCENDIOS, INUNDACIONES, TERREMOTOS, VENDAVALES, DERRUMBE</v>
      </c>
      <c r="H105" s="94" t="s">
        <v>61</v>
      </c>
      <c r="I105" s="94" t="s">
        <v>1220</v>
      </c>
      <c r="J105" s="107" t="str">
        <f>VLOOKUP(H105,PELIGROS!A$2:G$445,3,0)</f>
        <v>SISMOS, INCENDIOS, INUNDACIONES, TERREMOTOS, VENDAVALES</v>
      </c>
      <c r="K105" s="104" t="s">
        <v>31</v>
      </c>
      <c r="L105" s="107" t="str">
        <f>VLOOKUP(H105,PELIGROS!A$2:G$445,4,0)</f>
        <v>Inspecciones planeadas e inspecciones no planeadas, procedimientos de programas de seguridad y salud en el trabajo</v>
      </c>
      <c r="M105" s="107" t="str">
        <f>VLOOKUP(H105,PELIGROS!A$2:G$445,5,0)</f>
        <v>BRIGADAS DE EMERGENCIAS</v>
      </c>
      <c r="N105" s="104">
        <v>1</v>
      </c>
      <c r="O105" s="19">
        <v>1</v>
      </c>
      <c r="P105" s="19">
        <v>100</v>
      </c>
      <c r="Q105" s="19">
        <f t="shared" si="5"/>
        <v>1</v>
      </c>
      <c r="R105" s="19">
        <f t="shared" si="6"/>
        <v>100</v>
      </c>
      <c r="S105" s="94">
        <f t="shared" si="7"/>
        <v>0</v>
      </c>
      <c r="T105" s="36" t="str">
        <f t="shared" si="8"/>
        <v>III</v>
      </c>
      <c r="U105" s="36" t="str">
        <f t="shared" si="9"/>
        <v>Mejorable</v>
      </c>
      <c r="V105" s="123"/>
      <c r="W105" s="107" t="str">
        <f>VLOOKUP(H105,PELIGROS!A$2:G$445,6,0)</f>
        <v>MUERTE</v>
      </c>
      <c r="X105" s="20" t="s">
        <v>31</v>
      </c>
      <c r="Y105" s="20" t="s">
        <v>31</v>
      </c>
      <c r="Z105" s="20" t="s">
        <v>31</v>
      </c>
      <c r="AA105" s="112" t="s">
        <v>31</v>
      </c>
      <c r="AB105" s="18" t="str">
        <f>VLOOKUP(H105,PELIGROS!A$2:G$445,7,0)</f>
        <v>ENTRENAMIENTO DE LA BRIGADA; DIVULGACIÓN DE PLAN DE EMERGENCIA</v>
      </c>
      <c r="AC105" s="104" t="s">
        <v>1256</v>
      </c>
      <c r="AD105" s="152"/>
    </row>
    <row r="106" spans="1:30" ht="48" customHeight="1" thickBot="1">
      <c r="A106" s="146"/>
      <c r="B106" s="146"/>
      <c r="C106" s="124" t="s">
        <v>1261</v>
      </c>
      <c r="D106" s="124" t="s">
        <v>1262</v>
      </c>
      <c r="E106" s="124" t="s">
        <v>1029</v>
      </c>
      <c r="F106" s="124" t="s">
        <v>1196</v>
      </c>
      <c r="G106" s="96" t="str">
        <f>VLOOKUP(H106,PELIGROS!A$1:G$445,2,0)</f>
        <v>Fluidos y Excrementos</v>
      </c>
      <c r="H106" s="89" t="s">
        <v>97</v>
      </c>
      <c r="I106" s="89" t="s">
        <v>1212</v>
      </c>
      <c r="J106" s="96" t="str">
        <f>VLOOKUP(H106,PELIGROS!A$2:G$445,3,0)</f>
        <v>Enfermedades Infectocontagiosas</v>
      </c>
      <c r="K106" s="100" t="s">
        <v>31</v>
      </c>
      <c r="L106" s="96" t="str">
        <f>VLOOKUP(H106,PELIGROS!A$2:G$445,4,0)</f>
        <v>N/A</v>
      </c>
      <c r="M106" s="96" t="str">
        <f>VLOOKUP(H106,PELIGROS!A$2:G$445,5,0)</f>
        <v>N/A</v>
      </c>
      <c r="N106" s="100">
        <v>2</v>
      </c>
      <c r="O106" s="62">
        <v>3</v>
      </c>
      <c r="P106" s="62">
        <v>10</v>
      </c>
      <c r="Q106" s="62">
        <f t="shared" si="5"/>
        <v>6</v>
      </c>
      <c r="R106" s="62">
        <f t="shared" si="6"/>
        <v>60</v>
      </c>
      <c r="S106" s="89" t="str">
        <f t="shared" si="7"/>
        <v>M-6</v>
      </c>
      <c r="T106" s="55" t="str">
        <f t="shared" si="8"/>
        <v>III</v>
      </c>
      <c r="U106" s="55" t="str">
        <f t="shared" si="9"/>
        <v>Mejorable</v>
      </c>
      <c r="V106" s="127">
        <v>12</v>
      </c>
      <c r="W106" s="96" t="str">
        <f>VLOOKUP(H106,PELIGROS!A$2:G$445,6,0)</f>
        <v>Posibles enfermedades</v>
      </c>
      <c r="X106" s="64" t="s">
        <v>31</v>
      </c>
      <c r="Y106" s="64" t="s">
        <v>31</v>
      </c>
      <c r="Z106" s="64" t="s">
        <v>31</v>
      </c>
      <c r="AA106" s="65" t="s">
        <v>31</v>
      </c>
      <c r="AB106" s="65" t="str">
        <f>VLOOKUP(H106,PELIGROS!A$2:G$445,7,0)</f>
        <v xml:space="preserve">Riesgo Biológico, Autocuidado y/o Uso y manejo adecuado de E.P.P.
</v>
      </c>
      <c r="AC106" s="127" t="s">
        <v>1255</v>
      </c>
      <c r="AD106" s="147" t="s">
        <v>1197</v>
      </c>
    </row>
    <row r="107" spans="1:30" ht="48" customHeight="1" thickBot="1">
      <c r="A107" s="146"/>
      <c r="B107" s="146"/>
      <c r="C107" s="125"/>
      <c r="D107" s="125" t="e">
        <f>VLOOKUP(E107,FUNCIONES!A$2:C$82,3,0)</f>
        <v>#N/A</v>
      </c>
      <c r="E107" s="125"/>
      <c r="F107" s="125"/>
      <c r="G107" s="97" t="str">
        <f>VLOOKUP(H107,PELIGROS!A$1:G$445,2,0)</f>
        <v>Modeduras</v>
      </c>
      <c r="H107" s="90" t="s">
        <v>78</v>
      </c>
      <c r="I107" s="90" t="s">
        <v>1212</v>
      </c>
      <c r="J107" s="97" t="str">
        <f>VLOOKUP(H107,PELIGROS!A$2:G$445,3,0)</f>
        <v>Lesiones, tejidos, muerte, enfermedades infectocontagiosas</v>
      </c>
      <c r="K107" s="99" t="s">
        <v>31</v>
      </c>
      <c r="L107" s="97" t="str">
        <f>VLOOKUP(H107,PELIGROS!A$2:G$445,4,0)</f>
        <v>N/A</v>
      </c>
      <c r="M107" s="97" t="str">
        <f>VLOOKUP(H107,PELIGROS!A$2:G$445,5,0)</f>
        <v>N/A</v>
      </c>
      <c r="N107" s="99">
        <v>2</v>
      </c>
      <c r="O107" s="56">
        <v>3</v>
      </c>
      <c r="P107" s="56">
        <v>25</v>
      </c>
      <c r="Q107" s="56">
        <f t="shared" si="5"/>
        <v>6</v>
      </c>
      <c r="R107" s="56">
        <f t="shared" si="6"/>
        <v>150</v>
      </c>
      <c r="S107" s="90" t="str">
        <f t="shared" si="7"/>
        <v>M-6</v>
      </c>
      <c r="T107" s="57" t="str">
        <f t="shared" si="8"/>
        <v>II</v>
      </c>
      <c r="U107" s="57" t="str">
        <f t="shared" si="9"/>
        <v>No Aceptable o Aceptable Con Control Especifico</v>
      </c>
      <c r="V107" s="128"/>
      <c r="W107" s="97" t="str">
        <f>VLOOKUP(H107,PELIGROS!A$2:G$445,6,0)</f>
        <v>Posibles enfermedades</v>
      </c>
      <c r="X107" s="58" t="s">
        <v>31</v>
      </c>
      <c r="Y107" s="58" t="s">
        <v>31</v>
      </c>
      <c r="Z107" s="58" t="s">
        <v>31</v>
      </c>
      <c r="AA107" s="59" t="s">
        <v>31</v>
      </c>
      <c r="AB107" s="59" t="str">
        <f>VLOOKUP(H107,PELIGROS!A$2:G$445,7,0)</f>
        <v xml:space="preserve">Riesgo Biológico, Autocuidado y/o Uso y manejo adecuado de E.P.P.
</v>
      </c>
      <c r="AC107" s="128"/>
      <c r="AD107" s="148"/>
    </row>
    <row r="108" spans="1:30" ht="48" customHeight="1" thickBot="1">
      <c r="A108" s="146"/>
      <c r="B108" s="146"/>
      <c r="C108" s="125"/>
      <c r="D108" s="125" t="e">
        <f>VLOOKUP(E108,FUNCIONES!A$2:C$82,3,0)</f>
        <v>#N/A</v>
      </c>
      <c r="E108" s="125"/>
      <c r="F108" s="125"/>
      <c r="G108" s="97" t="str">
        <f>VLOOKUP(H108,PELIGROS!A$1:G$445,2,0)</f>
        <v>Parásitos</v>
      </c>
      <c r="H108" s="90" t="s">
        <v>104</v>
      </c>
      <c r="I108" s="90" t="s">
        <v>1212</v>
      </c>
      <c r="J108" s="97" t="str">
        <f>VLOOKUP(H108,PELIGROS!A$2:G$445,3,0)</f>
        <v>Lesiones, infecciones parasitarias</v>
      </c>
      <c r="K108" s="99" t="s">
        <v>31</v>
      </c>
      <c r="L108" s="97" t="str">
        <f>VLOOKUP(H108,PELIGROS!A$2:G$445,4,0)</f>
        <v>N/A</v>
      </c>
      <c r="M108" s="97" t="str">
        <f>VLOOKUP(H108,PELIGROS!A$2:G$445,5,0)</f>
        <v>N/A</v>
      </c>
      <c r="N108" s="99">
        <v>2</v>
      </c>
      <c r="O108" s="56">
        <v>3</v>
      </c>
      <c r="P108" s="56">
        <v>25</v>
      </c>
      <c r="Q108" s="56">
        <f t="shared" si="5"/>
        <v>6</v>
      </c>
      <c r="R108" s="56">
        <f t="shared" si="6"/>
        <v>150</v>
      </c>
      <c r="S108" s="90" t="str">
        <f t="shared" si="7"/>
        <v>M-6</v>
      </c>
      <c r="T108" s="57" t="str">
        <f t="shared" si="8"/>
        <v>II</v>
      </c>
      <c r="U108" s="57" t="str">
        <f t="shared" si="9"/>
        <v>No Aceptable o Aceptable Con Control Especifico</v>
      </c>
      <c r="V108" s="128"/>
      <c r="W108" s="97" t="str">
        <f>VLOOKUP(H108,PELIGROS!A$2:G$445,6,0)</f>
        <v>Enfermedades Parasitarias</v>
      </c>
      <c r="X108" s="58" t="s">
        <v>31</v>
      </c>
      <c r="Y108" s="58" t="s">
        <v>31</v>
      </c>
      <c r="Z108" s="58" t="s">
        <v>31</v>
      </c>
      <c r="AA108" s="59" t="s">
        <v>31</v>
      </c>
      <c r="AB108" s="59" t="str">
        <f>VLOOKUP(H108,PELIGROS!A$2:G$445,7,0)</f>
        <v xml:space="preserve">Riesgo Biológico, Autocuidado y/o Uso y manejo adecuado de E.P.P.
</v>
      </c>
      <c r="AC108" s="128"/>
      <c r="AD108" s="148"/>
    </row>
    <row r="109" spans="1:30" ht="48" customHeight="1" thickBot="1">
      <c r="A109" s="146"/>
      <c r="B109" s="146"/>
      <c r="C109" s="125"/>
      <c r="D109" s="125" t="e">
        <f>VLOOKUP(E109,FUNCIONES!A$2:C$82,3,0)</f>
        <v>#N/A</v>
      </c>
      <c r="E109" s="125"/>
      <c r="F109" s="125"/>
      <c r="G109" s="97" t="str">
        <f>VLOOKUP(H109,PELIGROS!A$1:G$445,2,0)</f>
        <v>Bacteria</v>
      </c>
      <c r="H109" s="90" t="s">
        <v>107</v>
      </c>
      <c r="I109" s="90" t="s">
        <v>1212</v>
      </c>
      <c r="J109" s="97" t="str">
        <f>VLOOKUP(H109,PELIGROS!A$2:G$445,3,0)</f>
        <v>Infecciones producidas por Bacterianas</v>
      </c>
      <c r="K109" s="99" t="s">
        <v>31</v>
      </c>
      <c r="L109" s="97" t="str">
        <f>VLOOKUP(H109,PELIGROS!A$2:G$445,4,0)</f>
        <v>Inspecciones planeadas e inspecciones no planeadas, procedimientos de programas de seguridad y salud en el trabajo</v>
      </c>
      <c r="M109" s="97" t="str">
        <f>VLOOKUP(H109,PELIGROS!A$2:G$445,5,0)</f>
        <v>Programa de vacunación, bota pantalon, overol, guantes, tapabocas, mascarillas con filtos</v>
      </c>
      <c r="N109" s="99">
        <v>2</v>
      </c>
      <c r="O109" s="56">
        <v>3</v>
      </c>
      <c r="P109" s="56">
        <v>10</v>
      </c>
      <c r="Q109" s="56">
        <f t="shared" si="5"/>
        <v>6</v>
      </c>
      <c r="R109" s="56">
        <f t="shared" si="6"/>
        <v>60</v>
      </c>
      <c r="S109" s="90" t="str">
        <f t="shared" si="7"/>
        <v>M-6</v>
      </c>
      <c r="T109" s="57" t="str">
        <f t="shared" si="8"/>
        <v>III</v>
      </c>
      <c r="U109" s="57" t="str">
        <f t="shared" si="9"/>
        <v>Mejorable</v>
      </c>
      <c r="V109" s="128"/>
      <c r="W109" s="97" t="str">
        <f>VLOOKUP(H109,PELIGROS!A$2:G$445,6,0)</f>
        <v xml:space="preserve">Enfermedades Infectocontagiosas
</v>
      </c>
      <c r="X109" s="58" t="s">
        <v>31</v>
      </c>
      <c r="Y109" s="58" t="s">
        <v>31</v>
      </c>
      <c r="Z109" s="58" t="s">
        <v>31</v>
      </c>
      <c r="AA109" s="59" t="s">
        <v>31</v>
      </c>
      <c r="AB109" s="59" t="str">
        <f>VLOOKUP(H109,PELIGROS!A$2:G$445,7,0)</f>
        <v xml:space="preserve">Riesgo Biológico, Autocuidado y/o Uso y manejo adecuado de E.P.P.
</v>
      </c>
      <c r="AC109" s="128"/>
      <c r="AD109" s="148"/>
    </row>
    <row r="110" spans="1:30" ht="48" customHeight="1" thickBot="1">
      <c r="A110" s="146"/>
      <c r="B110" s="146"/>
      <c r="C110" s="125"/>
      <c r="D110" s="125" t="e">
        <f>VLOOKUP(E110,FUNCIONES!A$2:C$82,3,0)</f>
        <v>#N/A</v>
      </c>
      <c r="E110" s="125"/>
      <c r="F110" s="125"/>
      <c r="G110" s="97" t="str">
        <f>VLOOKUP(H110,PELIGROS!A$1:G$445,2,0)</f>
        <v>Hongos</v>
      </c>
      <c r="H110" s="90" t="s">
        <v>116</v>
      </c>
      <c r="I110" s="90" t="s">
        <v>1212</v>
      </c>
      <c r="J110" s="97" t="str">
        <f>VLOOKUP(H110,PELIGROS!A$2:G$445,3,0)</f>
        <v>Micosis</v>
      </c>
      <c r="K110" s="99" t="s">
        <v>31</v>
      </c>
      <c r="L110" s="97" t="str">
        <f>VLOOKUP(H110,PELIGROS!A$2:G$445,4,0)</f>
        <v>Inspecciones planeadas e inspecciones no planeadas, procedimientos de programas de seguridad y salud en el trabajo</v>
      </c>
      <c r="M110" s="97" t="str">
        <f>VLOOKUP(H110,PELIGROS!A$2:G$445,5,0)</f>
        <v>Programa de vacunación, éxamenes periódicos</v>
      </c>
      <c r="N110" s="99">
        <v>2</v>
      </c>
      <c r="O110" s="56">
        <v>3</v>
      </c>
      <c r="P110" s="56">
        <v>10</v>
      </c>
      <c r="Q110" s="56">
        <f t="shared" si="5"/>
        <v>6</v>
      </c>
      <c r="R110" s="56">
        <f t="shared" si="6"/>
        <v>60</v>
      </c>
      <c r="S110" s="90" t="str">
        <f t="shared" si="7"/>
        <v>M-6</v>
      </c>
      <c r="T110" s="57" t="str">
        <f t="shared" si="8"/>
        <v>III</v>
      </c>
      <c r="U110" s="57" t="str">
        <f t="shared" si="9"/>
        <v>Mejorable</v>
      </c>
      <c r="V110" s="128"/>
      <c r="W110" s="97" t="str">
        <f>VLOOKUP(H110,PELIGROS!A$2:G$445,6,0)</f>
        <v>Micosis</v>
      </c>
      <c r="X110" s="58" t="s">
        <v>31</v>
      </c>
      <c r="Y110" s="58" t="s">
        <v>31</v>
      </c>
      <c r="Z110" s="58" t="s">
        <v>31</v>
      </c>
      <c r="AA110" s="59" t="s">
        <v>31</v>
      </c>
      <c r="AB110" s="59" t="str">
        <f>VLOOKUP(H110,PELIGROS!A$2:G$445,7,0)</f>
        <v xml:space="preserve">Riesgo Biológico, Autocuidado y/o Uso y manejo adecuado de E.P.P.
</v>
      </c>
      <c r="AC110" s="128"/>
      <c r="AD110" s="148"/>
    </row>
    <row r="111" spans="1:30" ht="48" customHeight="1" thickBot="1">
      <c r="A111" s="146"/>
      <c r="B111" s="146"/>
      <c r="C111" s="125"/>
      <c r="D111" s="125" t="e">
        <f>VLOOKUP(E111,FUNCIONES!A$2:C$82,3,0)</f>
        <v>#N/A</v>
      </c>
      <c r="E111" s="125"/>
      <c r="F111" s="125"/>
      <c r="G111" s="97" t="str">
        <f>VLOOKUP(H111,PELIGROS!A$1:G$445,2,0)</f>
        <v>Virus</v>
      </c>
      <c r="H111" s="90" t="s">
        <v>119</v>
      </c>
      <c r="I111" s="90" t="s">
        <v>1212</v>
      </c>
      <c r="J111" s="97" t="str">
        <f>VLOOKUP(H111,PELIGROS!A$2:G$445,3,0)</f>
        <v>Infecciones Virales</v>
      </c>
      <c r="K111" s="99" t="s">
        <v>31</v>
      </c>
      <c r="L111" s="97" t="str">
        <f>VLOOKUP(H111,PELIGROS!A$2:G$445,4,0)</f>
        <v>Inspecciones planeadas e inspecciones no planeadas, procedimientos de programas de seguridad y salud en el trabajo</v>
      </c>
      <c r="M111" s="97" t="str">
        <f>VLOOKUP(H111,PELIGROS!A$2:G$445,5,0)</f>
        <v>Programa de vacunación, bota pantalon, overol, guantes, tapabocas, mascarillas con filtos</v>
      </c>
      <c r="N111" s="99">
        <v>2</v>
      </c>
      <c r="O111" s="56">
        <v>3</v>
      </c>
      <c r="P111" s="56">
        <v>10</v>
      </c>
      <c r="Q111" s="56">
        <f t="shared" si="5"/>
        <v>6</v>
      </c>
      <c r="R111" s="56">
        <f t="shared" si="6"/>
        <v>60</v>
      </c>
      <c r="S111" s="90" t="str">
        <f t="shared" si="7"/>
        <v>M-6</v>
      </c>
      <c r="T111" s="57" t="str">
        <f t="shared" si="8"/>
        <v>III</v>
      </c>
      <c r="U111" s="57" t="str">
        <f t="shared" si="9"/>
        <v>Mejorable</v>
      </c>
      <c r="V111" s="128"/>
      <c r="W111" s="97" t="str">
        <f>VLOOKUP(H111,PELIGROS!A$2:G$445,6,0)</f>
        <v xml:space="preserve">Enfermedades Infectocontagiosas
</v>
      </c>
      <c r="X111" s="58" t="s">
        <v>31</v>
      </c>
      <c r="Y111" s="58" t="s">
        <v>31</v>
      </c>
      <c r="Z111" s="58" t="s">
        <v>31</v>
      </c>
      <c r="AA111" s="59" t="s">
        <v>31</v>
      </c>
      <c r="AB111" s="59" t="str">
        <f>VLOOKUP(H111,PELIGROS!A$2:G$445,7,0)</f>
        <v xml:space="preserve">Riesgo Biológico, Autocuidado y/o Uso y manejo adecuado de E.P.P.
</v>
      </c>
      <c r="AC111" s="128"/>
      <c r="AD111" s="148"/>
    </row>
    <row r="112" spans="1:30" ht="48" customHeight="1" thickBot="1">
      <c r="A112" s="146"/>
      <c r="B112" s="146"/>
      <c r="C112" s="125"/>
      <c r="D112" s="125" t="e">
        <f>VLOOKUP(E112,FUNCIONES!A$2:C$82,3,0)</f>
        <v>#N/A</v>
      </c>
      <c r="E112" s="125"/>
      <c r="F112" s="125"/>
      <c r="G112" s="97" t="str">
        <f>VLOOKUP(H112,PELIGROS!A$1:G$445,2,0)</f>
        <v>AUSENCIA O EXCESO DE LUZ EN UN AMBIENTE</v>
      </c>
      <c r="H112" s="90" t="s">
        <v>154</v>
      </c>
      <c r="I112" s="90" t="s">
        <v>1214</v>
      </c>
      <c r="J112" s="97" t="str">
        <f>VLOOKUP(H112,PELIGROS!A$2:G$445,3,0)</f>
        <v>DISMINUCIÓN AGUDEZA VISUAL, CANSANCIO VISUAL</v>
      </c>
      <c r="K112" s="99" t="s">
        <v>31</v>
      </c>
      <c r="L112" s="97" t="str">
        <f>VLOOKUP(H112,PELIGROS!A$2:G$445,4,0)</f>
        <v>Inspecciones planeadas e inspecciones no planeadas, procedimientos de programas de seguridad y salud en el trabajo</v>
      </c>
      <c r="M112" s="97" t="str">
        <f>VLOOKUP(H112,PELIGROS!A$2:G$445,5,0)</f>
        <v>N/A</v>
      </c>
      <c r="N112" s="99">
        <v>2</v>
      </c>
      <c r="O112" s="56">
        <v>2</v>
      </c>
      <c r="P112" s="56">
        <v>10</v>
      </c>
      <c r="Q112" s="56">
        <f t="shared" si="5"/>
        <v>4</v>
      </c>
      <c r="R112" s="56">
        <f t="shared" si="6"/>
        <v>40</v>
      </c>
      <c r="S112" s="90" t="str">
        <f t="shared" si="7"/>
        <v>B-4</v>
      </c>
      <c r="T112" s="57" t="str">
        <f t="shared" si="8"/>
        <v>III</v>
      </c>
      <c r="U112" s="57" t="str">
        <f t="shared" si="9"/>
        <v>Mejorable</v>
      </c>
      <c r="V112" s="128"/>
      <c r="W112" s="97" t="str">
        <f>VLOOKUP(H112,PELIGROS!A$2:G$445,6,0)</f>
        <v>DISMINUCIÓN AGUDEZA VISUAL</v>
      </c>
      <c r="X112" s="58" t="s">
        <v>31</v>
      </c>
      <c r="Y112" s="58" t="s">
        <v>31</v>
      </c>
      <c r="Z112" s="58" t="s">
        <v>31</v>
      </c>
      <c r="AA112" s="59" t="s">
        <v>31</v>
      </c>
      <c r="AB112" s="59" t="str">
        <f>VLOOKUP(H112,PELIGROS!A$2:G$445,7,0)</f>
        <v>N/A</v>
      </c>
      <c r="AC112" s="58" t="s">
        <v>1198</v>
      </c>
      <c r="AD112" s="148"/>
    </row>
    <row r="113" spans="1:30" ht="48" customHeight="1" thickBot="1">
      <c r="A113" s="146"/>
      <c r="B113" s="146"/>
      <c r="C113" s="125"/>
      <c r="D113" s="125" t="e">
        <f>VLOOKUP(E113,FUNCIONES!A$2:C$82,3,0)</f>
        <v>#N/A</v>
      </c>
      <c r="E113" s="125"/>
      <c r="F113" s="125"/>
      <c r="G113" s="97" t="str">
        <f>VLOOKUP(H113,PELIGROS!A$1:G$445,2,0)</f>
        <v>INFRAROJA, ULTRAVIOLETA, VISIBLE, RADIOFRECUENCIA, MICROONDAS, LASER</v>
      </c>
      <c r="H113" s="90" t="s">
        <v>66</v>
      </c>
      <c r="I113" s="90" t="s">
        <v>1214</v>
      </c>
      <c r="J113" s="97" t="str">
        <f>VLOOKUP(H113,PELIGROS!A$2:G$445,3,0)</f>
        <v>CÁNCER, LESIONES DÉRMICAS Y OCULARES</v>
      </c>
      <c r="K113" s="99" t="s">
        <v>31</v>
      </c>
      <c r="L113" s="97" t="str">
        <f>VLOOKUP(H113,PELIGROS!A$2:G$445,4,0)</f>
        <v>Inspecciones planeadas e inspecciones no planeadas, procedimientos de programas de seguridad y salud en el trabajo</v>
      </c>
      <c r="M113" s="97" t="str">
        <f>VLOOKUP(H113,PELIGROS!A$2:G$445,5,0)</f>
        <v>PROGRAMA BLOQUEADOR SOLAR</v>
      </c>
      <c r="N113" s="99">
        <v>2</v>
      </c>
      <c r="O113" s="56">
        <v>3</v>
      </c>
      <c r="P113" s="56">
        <v>10</v>
      </c>
      <c r="Q113" s="56">
        <f t="shared" si="5"/>
        <v>6</v>
      </c>
      <c r="R113" s="56">
        <f t="shared" si="6"/>
        <v>60</v>
      </c>
      <c r="S113" s="90" t="str">
        <f t="shared" si="7"/>
        <v>M-6</v>
      </c>
      <c r="T113" s="57" t="str">
        <f t="shared" si="8"/>
        <v>III</v>
      </c>
      <c r="U113" s="57" t="str">
        <f t="shared" si="9"/>
        <v>Mejorable</v>
      </c>
      <c r="V113" s="128"/>
      <c r="W113" s="97" t="str">
        <f>VLOOKUP(H113,PELIGROS!A$2:G$445,6,0)</f>
        <v>CÁNCER</v>
      </c>
      <c r="X113" s="58" t="s">
        <v>31</v>
      </c>
      <c r="Y113" s="58" t="s">
        <v>31</v>
      </c>
      <c r="Z113" s="58" t="s">
        <v>31</v>
      </c>
      <c r="AA113" s="59" t="s">
        <v>31</v>
      </c>
      <c r="AB113" s="59" t="s">
        <v>115</v>
      </c>
      <c r="AC113" s="58" t="s">
        <v>1239</v>
      </c>
      <c r="AD113" s="148"/>
    </row>
    <row r="114" spans="1:30" ht="48" customHeight="1" thickBot="1">
      <c r="A114" s="146"/>
      <c r="B114" s="146"/>
      <c r="C114" s="125"/>
      <c r="D114" s="125" t="e">
        <f>VLOOKUP(E114,FUNCIONES!A$2:C$82,3,0)</f>
        <v>#N/A</v>
      </c>
      <c r="E114" s="125"/>
      <c r="F114" s="125"/>
      <c r="G114" s="97" t="str">
        <f>VLOOKUP(H114,PELIGROS!A$1:G$445,2,0)</f>
        <v>MAQUINARIA O EQUIPO</v>
      </c>
      <c r="H114" s="90" t="s">
        <v>163</v>
      </c>
      <c r="I114" s="90" t="s">
        <v>1214</v>
      </c>
      <c r="J114" s="97" t="str">
        <f>VLOOKUP(H114,PELIGROS!A$2:G$445,3,0)</f>
        <v>SORDERA, ESTRÉS, HIPOACUSIA, CEFALA,IRRITABILIDAD</v>
      </c>
      <c r="K114" s="99" t="s">
        <v>31</v>
      </c>
      <c r="L114" s="97" t="str">
        <f>VLOOKUP(H114,PELIGROS!A$2:G$445,4,0)</f>
        <v>Inspecciones planeadas e inspecciones no planeadas, procedimientos de programas de seguridad y salud en el trabajo</v>
      </c>
      <c r="M114" s="97" t="str">
        <f>VLOOKUP(H114,PELIGROS!A$2:G$445,5,0)</f>
        <v>PVE RUIDO</v>
      </c>
      <c r="N114" s="99">
        <v>2</v>
      </c>
      <c r="O114" s="56">
        <v>3</v>
      </c>
      <c r="P114" s="56">
        <v>60</v>
      </c>
      <c r="Q114" s="56">
        <f t="shared" si="5"/>
        <v>6</v>
      </c>
      <c r="R114" s="56">
        <f t="shared" si="6"/>
        <v>360</v>
      </c>
      <c r="S114" s="90" t="str">
        <f t="shared" si="7"/>
        <v>M-6</v>
      </c>
      <c r="T114" s="57" t="str">
        <f t="shared" si="8"/>
        <v>II</v>
      </c>
      <c r="U114" s="57" t="str">
        <f t="shared" si="9"/>
        <v>No Aceptable o Aceptable Con Control Especifico</v>
      </c>
      <c r="V114" s="128"/>
      <c r="W114" s="97" t="str">
        <f>VLOOKUP(H114,PELIGROS!A$2:G$445,6,0)</f>
        <v>SORDERA</v>
      </c>
      <c r="X114" s="58" t="s">
        <v>31</v>
      </c>
      <c r="Y114" s="58" t="s">
        <v>31</v>
      </c>
      <c r="Z114" s="58" t="s">
        <v>31</v>
      </c>
      <c r="AA114" s="59" t="s">
        <v>31</v>
      </c>
      <c r="AB114" s="59" t="str">
        <f>VLOOKUP(H114,PELIGROS!A$2:G$445,7,0)</f>
        <v>USO DE EPP</v>
      </c>
      <c r="AC114" s="58" t="s">
        <v>1240</v>
      </c>
      <c r="AD114" s="148"/>
    </row>
    <row r="115" spans="1:30" ht="48" customHeight="1" thickBot="1">
      <c r="A115" s="146"/>
      <c r="B115" s="146"/>
      <c r="C115" s="125"/>
      <c r="D115" s="125" t="e">
        <f>VLOOKUP(E115,FUNCIONES!A$2:C$82,3,0)</f>
        <v>#N/A</v>
      </c>
      <c r="E115" s="125"/>
      <c r="F115" s="125"/>
      <c r="G115" s="97" t="str">
        <f>VLOOKUP(H115,PELIGROS!A$1:G$445,2,0)</f>
        <v>ENERGÍA TÉRMICA, CAMBIO DE TEMPERATURA DURANTE LOS RECORRIDOS</v>
      </c>
      <c r="H115" s="90" t="s">
        <v>173</v>
      </c>
      <c r="I115" s="90" t="s">
        <v>1214</v>
      </c>
      <c r="J115" s="97" t="str">
        <f>VLOOKUP(H115,PELIGROS!A$2:G$445,3,0)</f>
        <v xml:space="preserve"> HIPOTERMIA</v>
      </c>
      <c r="K115" s="99" t="s">
        <v>31</v>
      </c>
      <c r="L115" s="97" t="str">
        <f>VLOOKUP(H115,PELIGROS!A$2:G$445,4,0)</f>
        <v>Inspecciones planeadas e inspecciones no planeadas, procedimientos de programas de seguridad y salud en el trabajo</v>
      </c>
      <c r="M115" s="97" t="str">
        <f>VLOOKUP(H115,PELIGROS!A$2:G$445,5,0)</f>
        <v>EPP OVEROLES TERMICOS</v>
      </c>
      <c r="N115" s="99">
        <v>2</v>
      </c>
      <c r="O115" s="56">
        <v>2</v>
      </c>
      <c r="P115" s="56">
        <v>10</v>
      </c>
      <c r="Q115" s="56">
        <f t="shared" si="5"/>
        <v>4</v>
      </c>
      <c r="R115" s="56">
        <f t="shared" si="6"/>
        <v>40</v>
      </c>
      <c r="S115" s="90" t="str">
        <f t="shared" si="7"/>
        <v>B-4</v>
      </c>
      <c r="T115" s="57" t="str">
        <f t="shared" si="8"/>
        <v>III</v>
      </c>
      <c r="U115" s="57" t="str">
        <f t="shared" si="9"/>
        <v>Mejorable</v>
      </c>
      <c r="V115" s="128"/>
      <c r="W115" s="97" t="str">
        <f>VLOOKUP(H115,PELIGROS!A$2:G$445,6,0)</f>
        <v xml:space="preserve"> HIPOTERMIA</v>
      </c>
      <c r="X115" s="58" t="s">
        <v>31</v>
      </c>
      <c r="Y115" s="58" t="s">
        <v>31</v>
      </c>
      <c r="Z115" s="58" t="s">
        <v>31</v>
      </c>
      <c r="AA115" s="59" t="s">
        <v>31</v>
      </c>
      <c r="AB115" s="59" t="str">
        <f>VLOOKUP(H115,PELIGROS!A$2:G$445,7,0)</f>
        <v>N/A</v>
      </c>
      <c r="AC115" s="58" t="s">
        <v>1244</v>
      </c>
      <c r="AD115" s="148"/>
    </row>
    <row r="116" spans="1:30" ht="48" customHeight="1" thickBot="1">
      <c r="A116" s="146"/>
      <c r="B116" s="146"/>
      <c r="C116" s="125"/>
      <c r="D116" s="125" t="e">
        <f>VLOOKUP(E116,FUNCIONES!A$2:C$82,3,0)</f>
        <v>#N/A</v>
      </c>
      <c r="E116" s="125"/>
      <c r="F116" s="125"/>
      <c r="G116" s="97" t="str">
        <f>VLOOKUP(H116,PELIGROS!A$1:G$445,2,0)</f>
        <v>MAQUINARIA O EQUIPO</v>
      </c>
      <c r="H116" s="90" t="s">
        <v>176</v>
      </c>
      <c r="I116" s="90" t="s">
        <v>1214</v>
      </c>
      <c r="J116" s="97" t="str">
        <f>VLOOKUP(H116,PELIGROS!A$2:G$445,3,0)</f>
        <v>LESIONES  OSTEOMUSCULARES,  LESIONES OSTEOARTICULARES, SÍNTOMAS NEUROLÓGICOS</v>
      </c>
      <c r="K116" s="99" t="s">
        <v>31</v>
      </c>
      <c r="L116" s="97" t="str">
        <f>VLOOKUP(H116,PELIGROS!A$2:G$445,4,0)</f>
        <v>Inspecciones planeadas e inspecciones no planeadas, procedimientos de programas de seguridad y salud en el trabajo</v>
      </c>
      <c r="M116" s="97" t="str">
        <f>VLOOKUP(H116,PELIGROS!A$2:G$445,5,0)</f>
        <v>PVE RUIDO</v>
      </c>
      <c r="N116" s="99">
        <v>2</v>
      </c>
      <c r="O116" s="56">
        <v>3</v>
      </c>
      <c r="P116" s="56">
        <v>60</v>
      </c>
      <c r="Q116" s="56">
        <f t="shared" si="5"/>
        <v>6</v>
      </c>
      <c r="R116" s="56">
        <f t="shared" si="6"/>
        <v>360</v>
      </c>
      <c r="S116" s="90" t="str">
        <f t="shared" si="7"/>
        <v>M-6</v>
      </c>
      <c r="T116" s="57" t="str">
        <f t="shared" si="8"/>
        <v>II</v>
      </c>
      <c r="U116" s="57" t="str">
        <f t="shared" si="9"/>
        <v>No Aceptable o Aceptable Con Control Especifico</v>
      </c>
      <c r="V116" s="128"/>
      <c r="W116" s="97" t="str">
        <f>VLOOKUP(H116,PELIGROS!A$2:G$445,6,0)</f>
        <v>SÍNTOMAS NEUROLÓGICOS</v>
      </c>
      <c r="X116" s="58" t="s">
        <v>31</v>
      </c>
      <c r="Y116" s="58" t="s">
        <v>31</v>
      </c>
      <c r="Z116" s="58" t="s">
        <v>31</v>
      </c>
      <c r="AA116" s="59" t="s">
        <v>31</v>
      </c>
      <c r="AB116" s="59" t="str">
        <f>VLOOKUP(H116,PELIGROS!A$2:G$445,7,0)</f>
        <v>N/A</v>
      </c>
      <c r="AC116" s="58" t="s">
        <v>1241</v>
      </c>
      <c r="AD116" s="148"/>
    </row>
    <row r="117" spans="1:30" ht="48" customHeight="1" thickBot="1">
      <c r="A117" s="146"/>
      <c r="B117" s="146"/>
      <c r="C117" s="125"/>
      <c r="D117" s="125" t="e">
        <f>VLOOKUP(E117,FUNCIONES!A$2:C$82,3,0)</f>
        <v>#N/A</v>
      </c>
      <c r="E117" s="125"/>
      <c r="F117" s="125"/>
      <c r="G117" s="97" t="str">
        <f>VLOOKUP(H117,PELIGROS!A$1:G$445,2,0)</f>
        <v>GASES Y VAPORES</v>
      </c>
      <c r="H117" s="90" t="s">
        <v>249</v>
      </c>
      <c r="I117" s="90" t="s">
        <v>1254</v>
      </c>
      <c r="J117" s="97" t="str">
        <f>VLOOKUP(H117,PELIGROS!A$2:G$445,3,0)</f>
        <v xml:space="preserve"> LESIONES EN LA PIEL, IRRITACIÓN EN VÍAS  RESPIRATORIAS, MUERTE</v>
      </c>
      <c r="K117" s="99" t="s">
        <v>31</v>
      </c>
      <c r="L117" s="97" t="str">
        <f>VLOOKUP(H117,PELIGROS!A$2:G$445,4,0)</f>
        <v>Inspecciones planeadas e inspecciones no planeadas, procedimientos de programas de seguridad y salud en el trabajo</v>
      </c>
      <c r="M117" s="97" t="str">
        <f>VLOOKUP(H117,PELIGROS!A$2:G$445,5,0)</f>
        <v>EPP TAPABOCAS, CARETAS CON FILTROS</v>
      </c>
      <c r="N117" s="99">
        <v>2</v>
      </c>
      <c r="O117" s="56">
        <v>2</v>
      </c>
      <c r="P117" s="56">
        <v>60</v>
      </c>
      <c r="Q117" s="56">
        <f t="shared" si="5"/>
        <v>4</v>
      </c>
      <c r="R117" s="56">
        <f t="shared" si="6"/>
        <v>240</v>
      </c>
      <c r="S117" s="90" t="str">
        <f t="shared" si="7"/>
        <v>B-4</v>
      </c>
      <c r="T117" s="57" t="str">
        <f t="shared" si="8"/>
        <v>II</v>
      </c>
      <c r="U117" s="57" t="str">
        <f t="shared" si="9"/>
        <v>No Aceptable o Aceptable Con Control Especifico</v>
      </c>
      <c r="V117" s="128"/>
      <c r="W117" s="97" t="str">
        <f>VLOOKUP(H117,PELIGROS!A$2:G$445,6,0)</f>
        <v xml:space="preserve"> MUERTE</v>
      </c>
      <c r="X117" s="58" t="s">
        <v>31</v>
      </c>
      <c r="Y117" s="58" t="s">
        <v>31</v>
      </c>
      <c r="Z117" s="58" t="s">
        <v>31</v>
      </c>
      <c r="AA117" s="59" t="s">
        <v>31</v>
      </c>
      <c r="AB117" s="59" t="str">
        <f>VLOOKUP(H117,PELIGROS!A$2:G$445,7,0)</f>
        <v>USO Y MANEJO ADECUADO DE E.P.P.</v>
      </c>
      <c r="AC117" s="58" t="s">
        <v>1258</v>
      </c>
      <c r="AD117" s="148"/>
    </row>
    <row r="118" spans="1:30" ht="48" customHeight="1" thickBot="1">
      <c r="A118" s="146"/>
      <c r="B118" s="146"/>
      <c r="C118" s="125"/>
      <c r="D118" s="125" t="e">
        <f>VLOOKUP(E118,FUNCIONES!A$2:C$82,3,0)</f>
        <v>#N/A</v>
      </c>
      <c r="E118" s="125"/>
      <c r="F118" s="125"/>
      <c r="G118" s="97" t="str">
        <f>VLOOKUP(H118,PELIGROS!A$1:G$445,2,0)</f>
        <v>MATERIAL PARTICULADO</v>
      </c>
      <c r="H118" s="90" t="s">
        <v>268</v>
      </c>
      <c r="I118" s="90" t="s">
        <v>1254</v>
      </c>
      <c r="J118" s="97" t="str">
        <f>VLOOKUP(H118,PELIGROS!A$2:G$445,3,0)</f>
        <v>NEUMOCONIOSIS, BRONQUITIS, ASMA, SILICOSIS</v>
      </c>
      <c r="K118" s="99" t="s">
        <v>31</v>
      </c>
      <c r="L118" s="97" t="str">
        <f>VLOOKUP(H118,PELIGROS!A$2:G$445,4,0)</f>
        <v>Inspecciones planeadas e inspecciones no planeadas, procedimientos de programas de seguridad y salud en el trabajo</v>
      </c>
      <c r="M118" s="97" t="str">
        <f>VLOOKUP(H118,PELIGROS!A$2:G$445,5,0)</f>
        <v>EPP MASCARILLAS Y FILTROS</v>
      </c>
      <c r="N118" s="99">
        <v>2</v>
      </c>
      <c r="O118" s="56">
        <v>3</v>
      </c>
      <c r="P118" s="56">
        <v>25</v>
      </c>
      <c r="Q118" s="56">
        <f t="shared" si="5"/>
        <v>6</v>
      </c>
      <c r="R118" s="56">
        <f t="shared" si="6"/>
        <v>150</v>
      </c>
      <c r="S118" s="90" t="str">
        <f t="shared" si="7"/>
        <v>M-6</v>
      </c>
      <c r="T118" s="57" t="str">
        <f t="shared" si="8"/>
        <v>II</v>
      </c>
      <c r="U118" s="57" t="str">
        <f t="shared" si="9"/>
        <v>No Aceptable o Aceptable Con Control Especifico</v>
      </c>
      <c r="V118" s="128"/>
      <c r="W118" s="97" t="str">
        <f>VLOOKUP(H118,PELIGROS!A$2:G$445,6,0)</f>
        <v>NEUMOCONIOSIS</v>
      </c>
      <c r="X118" s="58" t="s">
        <v>31</v>
      </c>
      <c r="Y118" s="58" t="s">
        <v>31</v>
      </c>
      <c r="Z118" s="58" t="s">
        <v>31</v>
      </c>
      <c r="AA118" s="59" t="s">
        <v>31</v>
      </c>
      <c r="AB118" s="59" t="str">
        <f>VLOOKUP(H118,PELIGROS!A$2:G$445,7,0)</f>
        <v>USO Y MANEJO DE LOS EPP</v>
      </c>
      <c r="AC118" s="58" t="s">
        <v>1245</v>
      </c>
      <c r="AD118" s="148"/>
    </row>
    <row r="119" spans="1:30" ht="48" customHeight="1" thickBot="1">
      <c r="A119" s="146"/>
      <c r="B119" s="146"/>
      <c r="C119" s="125"/>
      <c r="D119" s="125" t="e">
        <f>VLOOKUP(E119,FUNCIONES!A$2:C$82,3,0)</f>
        <v>#N/A</v>
      </c>
      <c r="E119" s="125"/>
      <c r="F119" s="125"/>
      <c r="G119" s="97" t="str">
        <f>VLOOKUP(H119,PELIGROS!A$1:G$445,2,0)</f>
        <v xml:space="preserve">POLVOS INORGÁNICOS </v>
      </c>
      <c r="H119" s="90" t="s">
        <v>273</v>
      </c>
      <c r="I119" s="90" t="s">
        <v>1254</v>
      </c>
      <c r="J119" s="97" t="str">
        <f>VLOOKUP(H119,PELIGROS!A$2:G$445,3,0)</f>
        <v xml:space="preserve">ASMA,GRIPA, NEUMOCONIOSIS </v>
      </c>
      <c r="K119" s="99" t="s">
        <v>31</v>
      </c>
      <c r="L119" s="97" t="str">
        <f>VLOOKUP(H119,PELIGROS!A$2:G$445,4,0)</f>
        <v>Inspecciones planeadas e inspecciones no planeadas, procedimientos de programas de seguridad y salud en el trabajo</v>
      </c>
      <c r="M119" s="97" t="str">
        <f>VLOOKUP(H119,PELIGROS!A$2:G$445,5,0)</f>
        <v>EPP MASCARILLAS Y FILTROS</v>
      </c>
      <c r="N119" s="99">
        <v>2</v>
      </c>
      <c r="O119" s="56">
        <v>3</v>
      </c>
      <c r="P119" s="56">
        <v>25</v>
      </c>
      <c r="Q119" s="56">
        <f t="shared" si="5"/>
        <v>6</v>
      </c>
      <c r="R119" s="56">
        <f t="shared" si="6"/>
        <v>150</v>
      </c>
      <c r="S119" s="90" t="str">
        <f t="shared" si="7"/>
        <v>M-6</v>
      </c>
      <c r="T119" s="57" t="str">
        <f t="shared" si="8"/>
        <v>II</v>
      </c>
      <c r="U119" s="57" t="str">
        <f t="shared" si="9"/>
        <v>No Aceptable o Aceptable Con Control Especifico</v>
      </c>
      <c r="V119" s="128"/>
      <c r="W119" s="97" t="str">
        <f>VLOOKUP(H119,PELIGROS!A$2:G$445,6,0)</f>
        <v>NEUMOCONIOSIS</v>
      </c>
      <c r="X119" s="58" t="s">
        <v>31</v>
      </c>
      <c r="Y119" s="58" t="s">
        <v>31</v>
      </c>
      <c r="Z119" s="58" t="s">
        <v>31</v>
      </c>
      <c r="AA119" s="59" t="s">
        <v>31</v>
      </c>
      <c r="AB119" s="59" t="str">
        <f>VLOOKUP(H119,PELIGROS!A$2:G$445,7,0)</f>
        <v>LIMPIEZA</v>
      </c>
      <c r="AC119" s="58" t="s">
        <v>1246</v>
      </c>
      <c r="AD119" s="148"/>
    </row>
    <row r="120" spans="1:30" ht="48" customHeight="1" thickBot="1">
      <c r="A120" s="146"/>
      <c r="B120" s="146"/>
      <c r="C120" s="125"/>
      <c r="D120" s="125" t="e">
        <f>VLOOKUP(E120,FUNCIONES!A$2:C$82,3,0)</f>
        <v>#N/A</v>
      </c>
      <c r="E120" s="125"/>
      <c r="F120" s="125"/>
      <c r="G120" s="97" t="str">
        <f>VLOOKUP(H120,PELIGROS!A$1:G$445,2,0)</f>
        <v>NATURALEZA DE LA TAREA</v>
      </c>
      <c r="H120" s="90" t="s">
        <v>75</v>
      </c>
      <c r="I120" s="90" t="s">
        <v>1211</v>
      </c>
      <c r="J120" s="97" t="str">
        <f>VLOOKUP(H120,PELIGROS!A$2:G$445,3,0)</f>
        <v>ESTRÉS,  TRANSTORNOS DEL SUEÑO</v>
      </c>
      <c r="K120" s="99" t="s">
        <v>31</v>
      </c>
      <c r="L120" s="97" t="str">
        <f>VLOOKUP(H120,PELIGROS!A$2:G$445,4,0)</f>
        <v>N/A</v>
      </c>
      <c r="M120" s="97" t="str">
        <f>VLOOKUP(H120,PELIGROS!A$2:G$445,5,0)</f>
        <v>PVE PSICOSOCIAL</v>
      </c>
      <c r="N120" s="99">
        <v>2</v>
      </c>
      <c r="O120" s="56">
        <v>3</v>
      </c>
      <c r="P120" s="56">
        <v>10</v>
      </c>
      <c r="Q120" s="56">
        <f t="shared" si="5"/>
        <v>6</v>
      </c>
      <c r="R120" s="56">
        <f t="shared" si="6"/>
        <v>60</v>
      </c>
      <c r="S120" s="90" t="str">
        <f t="shared" si="7"/>
        <v>M-6</v>
      </c>
      <c r="T120" s="57" t="str">
        <f t="shared" si="8"/>
        <v>III</v>
      </c>
      <c r="U120" s="57" t="str">
        <f t="shared" si="9"/>
        <v>Mejorable</v>
      </c>
      <c r="V120" s="128"/>
      <c r="W120" s="97" t="str">
        <f>VLOOKUP(H120,PELIGROS!A$2:G$445,6,0)</f>
        <v>ESTRÉS</v>
      </c>
      <c r="X120" s="58" t="s">
        <v>31</v>
      </c>
      <c r="Y120" s="58" t="s">
        <v>31</v>
      </c>
      <c r="Z120" s="58" t="s">
        <v>31</v>
      </c>
      <c r="AA120" s="59" t="s">
        <v>31</v>
      </c>
      <c r="AB120" s="59" t="str">
        <f>VLOOKUP(H120,PELIGROS!A$2:G$445,7,0)</f>
        <v>N/A</v>
      </c>
      <c r="AC120" s="128" t="s">
        <v>1199</v>
      </c>
      <c r="AD120" s="148"/>
    </row>
    <row r="121" spans="1:30" ht="48" customHeight="1" thickBot="1">
      <c r="A121" s="146"/>
      <c r="B121" s="146"/>
      <c r="C121" s="125"/>
      <c r="D121" s="125" t="e">
        <f>VLOOKUP(E121,FUNCIONES!A$2:C$82,3,0)</f>
        <v>#N/A</v>
      </c>
      <c r="E121" s="125"/>
      <c r="F121" s="125"/>
      <c r="G121" s="97" t="str">
        <f>VLOOKUP(H121,PELIGROS!A$1:G$445,2,0)</f>
        <v xml:space="preserve"> ALTA CONCENTRACIÓN</v>
      </c>
      <c r="H121" s="90" t="s">
        <v>87</v>
      </c>
      <c r="I121" s="90" t="s">
        <v>1211</v>
      </c>
      <c r="J121" s="97" t="str">
        <f>VLOOKUP(H121,PELIGROS!A$2:G$445,3,0)</f>
        <v>ESTRÉS, DEPRESIÓN, TRANSTORNOS DEL SUEÑO, AUSENCIA DE ATENCIÓN</v>
      </c>
      <c r="K121" s="99" t="s">
        <v>31</v>
      </c>
      <c r="L121" s="97" t="str">
        <f>VLOOKUP(H121,PELIGROS!A$2:G$445,4,0)</f>
        <v>N/A</v>
      </c>
      <c r="M121" s="97" t="str">
        <f>VLOOKUP(H121,PELIGROS!A$2:G$445,5,0)</f>
        <v>PVE PSICOSOCIAL</v>
      </c>
      <c r="N121" s="99">
        <v>2</v>
      </c>
      <c r="O121" s="56">
        <v>1</v>
      </c>
      <c r="P121" s="56">
        <v>10</v>
      </c>
      <c r="Q121" s="56">
        <f t="shared" si="5"/>
        <v>2</v>
      </c>
      <c r="R121" s="56">
        <f t="shared" si="6"/>
        <v>20</v>
      </c>
      <c r="S121" s="90" t="str">
        <f t="shared" si="7"/>
        <v>B-2</v>
      </c>
      <c r="T121" s="57" t="str">
        <f t="shared" si="8"/>
        <v>IV</v>
      </c>
      <c r="U121" s="57" t="str">
        <f t="shared" si="9"/>
        <v>Aceptable</v>
      </c>
      <c r="V121" s="128"/>
      <c r="W121" s="97" t="str">
        <f>VLOOKUP(H121,PELIGROS!A$2:G$445,6,0)</f>
        <v>ESTRÉS, ALTERACIÓN DEL SISTEMA NERVIOSO</v>
      </c>
      <c r="X121" s="58" t="s">
        <v>31</v>
      </c>
      <c r="Y121" s="58" t="s">
        <v>31</v>
      </c>
      <c r="Z121" s="58" t="s">
        <v>31</v>
      </c>
      <c r="AA121" s="59" t="s">
        <v>31</v>
      </c>
      <c r="AB121" s="59" t="str">
        <f>VLOOKUP(H121,PELIGROS!A$2:G$445,7,0)</f>
        <v>N/A</v>
      </c>
      <c r="AC121" s="128"/>
      <c r="AD121" s="148"/>
    </row>
    <row r="122" spans="1:30" ht="48" customHeight="1" thickBot="1">
      <c r="A122" s="146"/>
      <c r="B122" s="146"/>
      <c r="C122" s="125"/>
      <c r="D122" s="125" t="e">
        <f>VLOOKUP(E122,FUNCIONES!A$2:C$82,3,0)</f>
        <v>#N/A</v>
      </c>
      <c r="E122" s="125"/>
      <c r="F122" s="125"/>
      <c r="G122" s="97" t="str">
        <f>VLOOKUP(H122,PELIGROS!A$1:G$445,2,0)</f>
        <v>Forzadas, Prolongadas</v>
      </c>
      <c r="H122" s="90" t="s">
        <v>39</v>
      </c>
      <c r="I122" s="90" t="s">
        <v>1216</v>
      </c>
      <c r="J122" s="97" t="str">
        <f>VLOOKUP(H122,PELIGROS!A$2:G$445,3,0)</f>
        <v xml:space="preserve">Lesiones osteomusculares, lesiones osteoarticulares
</v>
      </c>
      <c r="K122" s="99" t="s">
        <v>31</v>
      </c>
      <c r="L122" s="97" t="str">
        <f>VLOOKUP(H122,PELIGROS!A$2:G$445,4,0)</f>
        <v>Inspecciones planeadas e inspecciones no planeadas, procedimientos de programas de seguridad y salud en el trabajo</v>
      </c>
      <c r="M122" s="97" t="str">
        <f>VLOOKUP(H122,PELIGROS!A$2:G$445,5,0)</f>
        <v>PVE Biomecánico, programa pausas activas, exámenes periódicos, recomendaciones, control de posturas</v>
      </c>
      <c r="N122" s="99">
        <v>2</v>
      </c>
      <c r="O122" s="56">
        <v>2</v>
      </c>
      <c r="P122" s="56">
        <v>25</v>
      </c>
      <c r="Q122" s="56">
        <f t="shared" si="5"/>
        <v>4</v>
      </c>
      <c r="R122" s="56">
        <f t="shared" si="6"/>
        <v>100</v>
      </c>
      <c r="S122" s="90" t="str">
        <f t="shared" si="7"/>
        <v>B-4</v>
      </c>
      <c r="T122" s="57" t="str">
        <f t="shared" si="8"/>
        <v>III</v>
      </c>
      <c r="U122" s="57" t="str">
        <f t="shared" si="9"/>
        <v>Mejorable</v>
      </c>
      <c r="V122" s="128"/>
      <c r="W122" s="97" t="str">
        <f>VLOOKUP(H122,PELIGROS!A$2:G$445,6,0)</f>
        <v>Enfermedades Osteomusculares</v>
      </c>
      <c r="X122" s="58" t="s">
        <v>31</v>
      </c>
      <c r="Y122" s="58" t="s">
        <v>31</v>
      </c>
      <c r="Z122" s="58" t="s">
        <v>31</v>
      </c>
      <c r="AA122" s="59" t="s">
        <v>31</v>
      </c>
      <c r="AB122" s="59" t="str">
        <f>VLOOKUP(H122,PELIGROS!A$2:G$445,7,0)</f>
        <v>Prevención en lesiones osteomusculares, líderes de pausas activas</v>
      </c>
      <c r="AC122" s="58" t="s">
        <v>1200</v>
      </c>
      <c r="AD122" s="148"/>
    </row>
    <row r="123" spans="1:30" ht="48" customHeight="1" thickBot="1">
      <c r="A123" s="146"/>
      <c r="B123" s="146"/>
      <c r="C123" s="125"/>
      <c r="D123" s="125" t="e">
        <f>VLOOKUP(E123,FUNCIONES!A$2:C$82,3,0)</f>
        <v>#N/A</v>
      </c>
      <c r="E123" s="125"/>
      <c r="F123" s="125"/>
      <c r="G123" s="97" t="str">
        <f>VLOOKUP(H123,PELIGROS!A$1:G$445,2,0)</f>
        <v>Movimientos repetitivos, Miembros Superiores</v>
      </c>
      <c r="H123" s="90" t="s">
        <v>46</v>
      </c>
      <c r="I123" s="90" t="s">
        <v>1216</v>
      </c>
      <c r="J123" s="97" t="str">
        <f>VLOOKUP(H123,PELIGROS!A$2:G$445,3,0)</f>
        <v>Lesiones Musculoesqueléticas</v>
      </c>
      <c r="K123" s="99" t="s">
        <v>31</v>
      </c>
      <c r="L123" s="97" t="str">
        <f>VLOOKUP(H123,PELIGROS!A$2:G$445,4,0)</f>
        <v>N/A</v>
      </c>
      <c r="M123" s="97" t="str">
        <f>VLOOKUP(H123,PELIGROS!A$2:G$445,5,0)</f>
        <v>PVE BIomécanico, programa pausas activas, examenes periódicos, recomendaicones, control de posturas</v>
      </c>
      <c r="N123" s="99">
        <v>2</v>
      </c>
      <c r="O123" s="56">
        <v>3</v>
      </c>
      <c r="P123" s="56">
        <v>10</v>
      </c>
      <c r="Q123" s="56">
        <f t="shared" si="5"/>
        <v>6</v>
      </c>
      <c r="R123" s="56">
        <f t="shared" si="6"/>
        <v>60</v>
      </c>
      <c r="S123" s="90" t="str">
        <f t="shared" si="7"/>
        <v>M-6</v>
      </c>
      <c r="T123" s="57" t="str">
        <f t="shared" si="8"/>
        <v>III</v>
      </c>
      <c r="U123" s="57" t="str">
        <f t="shared" si="9"/>
        <v>Mejorable</v>
      </c>
      <c r="V123" s="128"/>
      <c r="W123" s="97" t="str">
        <f>VLOOKUP(H123,PELIGROS!A$2:G$445,6,0)</f>
        <v>Enfermedades musculoesqueleticas</v>
      </c>
      <c r="X123" s="58" t="s">
        <v>31</v>
      </c>
      <c r="Y123" s="58" t="s">
        <v>31</v>
      </c>
      <c r="Z123" s="58" t="s">
        <v>31</v>
      </c>
      <c r="AA123" s="59" t="s">
        <v>31</v>
      </c>
      <c r="AB123" s="59" t="str">
        <f>VLOOKUP(H123,PELIGROS!A$2:G$445,7,0)</f>
        <v>Prevención en lesiones osteomusculares, líderes de pausas activas</v>
      </c>
      <c r="AC123" s="58" t="s">
        <v>1247</v>
      </c>
      <c r="AD123" s="148"/>
    </row>
    <row r="124" spans="1:30" ht="48" customHeight="1" thickBot="1">
      <c r="A124" s="146"/>
      <c r="B124" s="146"/>
      <c r="C124" s="125"/>
      <c r="D124" s="125" t="e">
        <f>VLOOKUP(E124,FUNCIONES!A$2:C$82,3,0)</f>
        <v>#N/A</v>
      </c>
      <c r="E124" s="125"/>
      <c r="F124" s="125"/>
      <c r="G124" s="97" t="str">
        <f>VLOOKUP(H124,PELIGROS!A$1:G$445,2,0)</f>
        <v>Carga de un peso mayor al recomendado</v>
      </c>
      <c r="H124" s="90" t="s">
        <v>485</v>
      </c>
      <c r="I124" s="90" t="s">
        <v>1216</v>
      </c>
      <c r="J124" s="97" t="str">
        <f>VLOOKUP(H124,PELIGROS!A$2:G$445,3,0)</f>
        <v>Lesiones osteomusculares, lesiones osteoarticulares</v>
      </c>
      <c r="K124" s="99" t="s">
        <v>31</v>
      </c>
      <c r="L124" s="97" t="str">
        <f>VLOOKUP(H124,PELIGROS!A$2:G$445,4,0)</f>
        <v>Inspecciones planeadas e inspecciones no planeadas, procedimientos de programas de seguridad y salud en el trabajo</v>
      </c>
      <c r="M124" s="97" t="str">
        <f>VLOOKUP(H124,PELIGROS!A$2:G$445,5,0)</f>
        <v>PVE Biomecánico, programa pausas activas, exámenes periódicos, recomendaciones, control de posturas</v>
      </c>
      <c r="N124" s="99">
        <v>2</v>
      </c>
      <c r="O124" s="56">
        <v>2</v>
      </c>
      <c r="P124" s="56">
        <v>25</v>
      </c>
      <c r="Q124" s="56">
        <f t="shared" si="5"/>
        <v>4</v>
      </c>
      <c r="R124" s="56">
        <f t="shared" si="6"/>
        <v>100</v>
      </c>
      <c r="S124" s="90" t="str">
        <f t="shared" si="7"/>
        <v>B-4</v>
      </c>
      <c r="T124" s="57" t="str">
        <f t="shared" si="8"/>
        <v>III</v>
      </c>
      <c r="U124" s="57" t="str">
        <f t="shared" si="9"/>
        <v>Mejorable</v>
      </c>
      <c r="V124" s="128"/>
      <c r="W124" s="97" t="str">
        <f>VLOOKUP(H124,PELIGROS!A$2:G$445,6,0)</f>
        <v>Enfermedades del sistema osteomuscular</v>
      </c>
      <c r="X124" s="58" t="s">
        <v>31</v>
      </c>
      <c r="Y124" s="58" t="s">
        <v>31</v>
      </c>
      <c r="Z124" s="58" t="s">
        <v>31</v>
      </c>
      <c r="AA124" s="59" t="s">
        <v>31</v>
      </c>
      <c r="AB124" s="59" t="str">
        <f>VLOOKUP(H124,PELIGROS!A$2:G$445,7,0)</f>
        <v>Prevención en lesiones osteomusculares, Líderes en pausas activas</v>
      </c>
      <c r="AC124" s="58" t="s">
        <v>1248</v>
      </c>
      <c r="AD124" s="148"/>
    </row>
    <row r="125" spans="1:30" ht="48" customHeight="1" thickBot="1">
      <c r="A125" s="146"/>
      <c r="B125" s="146"/>
      <c r="C125" s="125"/>
      <c r="D125" s="125" t="e">
        <f>VLOOKUP(E125,FUNCIONES!A$2:C$82,3,0)</f>
        <v>#N/A</v>
      </c>
      <c r="E125" s="125"/>
      <c r="F125" s="125"/>
      <c r="G125" s="97" t="str">
        <f>VLOOKUP(H125,PELIGROS!A$1:G$445,2,0)</f>
        <v>Atropellamiento, Envestir</v>
      </c>
      <c r="H125" s="90" t="s">
        <v>1186</v>
      </c>
      <c r="I125" s="90" t="s">
        <v>1210</v>
      </c>
      <c r="J125" s="97" t="str">
        <f>VLOOKUP(H125,PELIGROS!A$2:G$445,3,0)</f>
        <v>Lesiones, pérdidas materiales, muerte</v>
      </c>
      <c r="K125" s="99" t="s">
        <v>31</v>
      </c>
      <c r="L125" s="97" t="str">
        <f>VLOOKUP(H125,PELIGROS!A$2:G$445,4,0)</f>
        <v>Inspecciones planeadas e inspecciones no planeadas, procedimientos de programas de seguridad y salud en el trabajo</v>
      </c>
      <c r="M125" s="97" t="str">
        <f>VLOOKUP(H125,PELIGROS!A$2:G$445,5,0)</f>
        <v>Programa de seguridad vial, señalización</v>
      </c>
      <c r="N125" s="99">
        <v>2</v>
      </c>
      <c r="O125" s="56">
        <v>3</v>
      </c>
      <c r="P125" s="56">
        <v>60</v>
      </c>
      <c r="Q125" s="56">
        <f t="shared" si="5"/>
        <v>6</v>
      </c>
      <c r="R125" s="56">
        <f t="shared" si="6"/>
        <v>360</v>
      </c>
      <c r="S125" s="90" t="str">
        <f t="shared" si="7"/>
        <v>M-6</v>
      </c>
      <c r="T125" s="57" t="str">
        <f t="shared" si="8"/>
        <v>II</v>
      </c>
      <c r="U125" s="57" t="str">
        <f t="shared" si="9"/>
        <v>No Aceptable o Aceptable Con Control Especifico</v>
      </c>
      <c r="V125" s="128"/>
      <c r="W125" s="97" t="str">
        <f>VLOOKUP(H125,PELIGROS!A$2:G$445,6,0)</f>
        <v>Muerte</v>
      </c>
      <c r="X125" s="58" t="s">
        <v>31</v>
      </c>
      <c r="Y125" s="58" t="s">
        <v>31</v>
      </c>
      <c r="Z125" s="58" t="s">
        <v>31</v>
      </c>
      <c r="AA125" s="59" t="s">
        <v>31</v>
      </c>
      <c r="AB125" s="59" t="str">
        <f>VLOOKUP(H125,PELIGROS!A$2:G$445,7,0)</f>
        <v>Seguridad vial y manejo defensivo, aseguramiento de áreas de trabajo</v>
      </c>
      <c r="AC125" s="58" t="s">
        <v>1209</v>
      </c>
      <c r="AD125" s="148"/>
    </row>
    <row r="126" spans="1:30" ht="48" customHeight="1" thickBot="1">
      <c r="A126" s="146"/>
      <c r="B126" s="146"/>
      <c r="C126" s="125"/>
      <c r="D126" s="125" t="e">
        <f>VLOOKUP(E126,FUNCIONES!A$2:C$82,3,0)</f>
        <v>#N/A</v>
      </c>
      <c r="E126" s="125"/>
      <c r="F126" s="125"/>
      <c r="G126" s="97" t="str">
        <f>VLOOKUP(H126,PELIGROS!A$1:G$445,2,0)</f>
        <v>Inadecuadas conexiones eléctricas-saturación en tomas de energía</v>
      </c>
      <c r="H126" s="90" t="s">
        <v>565</v>
      </c>
      <c r="I126" s="90" t="s">
        <v>1210</v>
      </c>
      <c r="J126" s="97" t="str">
        <f>VLOOKUP(H126,PELIGROS!A$2:G$445,3,0)</f>
        <v>Quemaduras, electrocución, muerte</v>
      </c>
      <c r="K126" s="99" t="s">
        <v>31</v>
      </c>
      <c r="L126" s="97" t="str">
        <f>VLOOKUP(H126,PELIGROS!A$2:G$445,4,0)</f>
        <v>Inspecciones planeadas e inspecciones no planeadas, procedimientos de programas de seguridad y salud en el trabajo</v>
      </c>
      <c r="M126" s="97" t="str">
        <f>VLOOKUP(H126,PELIGROS!A$2:G$445,5,0)</f>
        <v>E.P.P. Bota dieléctrica, Casco dieléctrico</v>
      </c>
      <c r="N126" s="99">
        <v>2</v>
      </c>
      <c r="O126" s="56">
        <v>2</v>
      </c>
      <c r="P126" s="56">
        <v>100</v>
      </c>
      <c r="Q126" s="56">
        <f t="shared" si="5"/>
        <v>4</v>
      </c>
      <c r="R126" s="56">
        <f t="shared" si="6"/>
        <v>400</v>
      </c>
      <c r="S126" s="90" t="str">
        <f t="shared" si="7"/>
        <v>B-4</v>
      </c>
      <c r="T126" s="57" t="str">
        <f t="shared" si="8"/>
        <v>II</v>
      </c>
      <c r="U126" s="57" t="str">
        <f t="shared" si="9"/>
        <v>No Aceptable o Aceptable Con Control Especifico</v>
      </c>
      <c r="V126" s="128"/>
      <c r="W126" s="97" t="str">
        <f>VLOOKUP(H126,PELIGROS!A$2:G$445,6,0)</f>
        <v>Muerte</v>
      </c>
      <c r="X126" s="58" t="s">
        <v>31</v>
      </c>
      <c r="Y126" s="58" t="s">
        <v>31</v>
      </c>
      <c r="Z126" s="58" t="s">
        <v>31</v>
      </c>
      <c r="AA126" s="59" t="s">
        <v>31</v>
      </c>
      <c r="AB126" s="59" t="str">
        <f>VLOOKUP(H126,PELIGROS!A$2:G$445,7,0)</f>
        <v>Uso y manejo adecuado de E.P.P., actos y condiciones inseguras</v>
      </c>
      <c r="AC126" s="58" t="s">
        <v>1273</v>
      </c>
      <c r="AD126" s="148"/>
    </row>
    <row r="127" spans="1:30" ht="48" customHeight="1" thickBot="1">
      <c r="A127" s="146"/>
      <c r="B127" s="146"/>
      <c r="C127" s="125"/>
      <c r="D127" s="125" t="e">
        <f>VLOOKUP(E127,FUNCIONES!A$2:C$82,3,0)</f>
        <v>#N/A</v>
      </c>
      <c r="E127" s="125"/>
      <c r="F127" s="125"/>
      <c r="G127" s="97" t="str">
        <f>VLOOKUP(H127,PELIGROS!A$1:G$445,2,0)</f>
        <v>Ingreso a pozos, Red de acueducto o excavaciones</v>
      </c>
      <c r="H127" s="90" t="s">
        <v>570</v>
      </c>
      <c r="I127" s="90" t="s">
        <v>1210</v>
      </c>
      <c r="J127" s="97" t="str">
        <f>VLOOKUP(H127,PELIGROS!A$2:G$445,3,0)</f>
        <v>Intoxicación, asfixicia, daños vías resiratorias, muerte</v>
      </c>
      <c r="K127" s="99" t="s">
        <v>31</v>
      </c>
      <c r="L127" s="97" t="str">
        <f>VLOOKUP(H127,PELIGROS!A$2:G$445,4,0)</f>
        <v>Inspecciones planeadas e inspecciones no planeadas, procedimientos de programas de seguridad y salud en el trabajo</v>
      </c>
      <c r="M127" s="97" t="str">
        <f>VLOOKUP(H127,PELIGROS!A$2:G$445,5,0)</f>
        <v>E.P.P. Colectivos, Tripoide</v>
      </c>
      <c r="N127" s="99">
        <v>2</v>
      </c>
      <c r="O127" s="56">
        <v>2</v>
      </c>
      <c r="P127" s="56">
        <v>25</v>
      </c>
      <c r="Q127" s="56">
        <f t="shared" si="5"/>
        <v>4</v>
      </c>
      <c r="R127" s="56">
        <f t="shared" si="6"/>
        <v>100</v>
      </c>
      <c r="S127" s="90" t="str">
        <f t="shared" si="7"/>
        <v>B-4</v>
      </c>
      <c r="T127" s="57" t="str">
        <f t="shared" si="8"/>
        <v>III</v>
      </c>
      <c r="U127" s="57" t="str">
        <f t="shared" si="9"/>
        <v>Mejorable</v>
      </c>
      <c r="V127" s="128"/>
      <c r="W127" s="97" t="str">
        <f>VLOOKUP(H127,PELIGROS!A$2:G$445,6,0)</f>
        <v>Muerte</v>
      </c>
      <c r="X127" s="58" t="s">
        <v>31</v>
      </c>
      <c r="Y127" s="58" t="s">
        <v>31</v>
      </c>
      <c r="Z127" s="58" t="s">
        <v>31</v>
      </c>
      <c r="AA127" s="59" t="s">
        <v>31</v>
      </c>
      <c r="AB127" s="59" t="str">
        <f>VLOOKUP(H127,PELIGROS!A$2:G$445,7,0)</f>
        <v>Trabajo seguro en espacios confinados y manejo de medidores de gases, diligenciamiento de permisos de trabajos, uso y manejo adecuado de E.P.P.</v>
      </c>
      <c r="AC127" s="58" t="s">
        <v>1249</v>
      </c>
      <c r="AD127" s="148"/>
    </row>
    <row r="128" spans="1:30" ht="48" customHeight="1" thickBot="1">
      <c r="A128" s="146"/>
      <c r="B128" s="146"/>
      <c r="C128" s="125"/>
      <c r="D128" s="125" t="e">
        <f>VLOOKUP(E128,FUNCIONES!A$2:C$82,3,0)</f>
        <v>#N/A</v>
      </c>
      <c r="E128" s="125"/>
      <c r="F128" s="125"/>
      <c r="G128" s="97" t="str">
        <f>VLOOKUP(H128,PELIGROS!A$1:G$445,2,0)</f>
        <v>Reparación de redes e instalaciones</v>
      </c>
      <c r="H128" s="90" t="s">
        <v>575</v>
      </c>
      <c r="I128" s="90" t="s">
        <v>1210</v>
      </c>
      <c r="J128" s="97" t="str">
        <f>VLOOKUP(H128,PELIGROS!A$2:G$445,3,0)</f>
        <v>Atrapamiento, apastamiento, lesiones, fracturas, muerte</v>
      </c>
      <c r="K128" s="99" t="s">
        <v>31</v>
      </c>
      <c r="L128" s="97" t="str">
        <f>VLOOKUP(H128,PELIGROS!A$2:G$445,4,0)</f>
        <v>Inspecciones planeadas e inspecciones no planeadas, procedimientos de programas de seguridad y salud en el trabajo</v>
      </c>
      <c r="M128" s="97" t="str">
        <f>VLOOKUP(H128,PELIGROS!A$2:G$445,5,0)</f>
        <v>E.P.P. Colectivos entibados y cajas de entibados</v>
      </c>
      <c r="N128" s="99">
        <v>2</v>
      </c>
      <c r="O128" s="56">
        <v>2</v>
      </c>
      <c r="P128" s="56">
        <v>100</v>
      </c>
      <c r="Q128" s="56">
        <f t="shared" si="5"/>
        <v>4</v>
      </c>
      <c r="R128" s="56">
        <f t="shared" si="6"/>
        <v>400</v>
      </c>
      <c r="S128" s="90" t="str">
        <f t="shared" si="7"/>
        <v>B-4</v>
      </c>
      <c r="T128" s="57" t="str">
        <f t="shared" si="8"/>
        <v>II</v>
      </c>
      <c r="U128" s="57" t="str">
        <f t="shared" si="9"/>
        <v>No Aceptable o Aceptable Con Control Especifico</v>
      </c>
      <c r="V128" s="128"/>
      <c r="W128" s="97" t="str">
        <f>VLOOKUP(H128,PELIGROS!A$2:G$445,6,0)</f>
        <v>Muerte</v>
      </c>
      <c r="X128" s="58" t="s">
        <v>31</v>
      </c>
      <c r="Y128" s="58" t="s">
        <v>31</v>
      </c>
      <c r="Z128" s="58" t="s">
        <v>31</v>
      </c>
      <c r="AA128" s="59" t="s">
        <v>31</v>
      </c>
      <c r="AB128" s="59" t="str">
        <f>VLOOKUP(H128,PELIGROS!A$2:G$445,7,0)</f>
        <v>Prevención en riesgo en excavaciones y manejo de entibados, prevención en roturas de redes de gas antural, diligenciamieto de permisos de trabajo, uso y manejo adecuado de E.P.P.</v>
      </c>
      <c r="AC128" s="58" t="s">
        <v>1249</v>
      </c>
      <c r="AD128" s="148"/>
    </row>
    <row r="129" spans="1:30" ht="48" customHeight="1" thickBot="1">
      <c r="A129" s="146"/>
      <c r="B129" s="146"/>
      <c r="C129" s="125"/>
      <c r="D129" s="125" t="e">
        <f>VLOOKUP(E129,FUNCIONES!A$2:C$82,3,0)</f>
        <v>#N/A</v>
      </c>
      <c r="E129" s="125"/>
      <c r="F129" s="125"/>
      <c r="G129" s="97" t="str">
        <f>VLOOKUP(H129,PELIGROS!A$1:G$445,2,0)</f>
        <v>Superficies de trabajo irregulares o deslizantes</v>
      </c>
      <c r="H129" s="90" t="s">
        <v>596</v>
      </c>
      <c r="I129" s="90" t="s">
        <v>1210</v>
      </c>
      <c r="J129" s="97" t="str">
        <f>VLOOKUP(H129,PELIGROS!A$2:G$445,3,0)</f>
        <v>Caidas del mismo nivel, fracturas, golpe con objetos, caídas de objetos, obstrucción de rutas de evacuación</v>
      </c>
      <c r="K129" s="99" t="s">
        <v>31</v>
      </c>
      <c r="L129" s="97" t="str">
        <f>VLOOKUP(H129,PELIGROS!A$2:G$445,4,0)</f>
        <v>N/A</v>
      </c>
      <c r="M129" s="97" t="str">
        <f>VLOOKUP(H129,PELIGROS!A$2:G$445,5,0)</f>
        <v>N/A</v>
      </c>
      <c r="N129" s="99">
        <v>2</v>
      </c>
      <c r="O129" s="56">
        <v>3</v>
      </c>
      <c r="P129" s="56">
        <v>25</v>
      </c>
      <c r="Q129" s="56">
        <f t="shared" si="5"/>
        <v>6</v>
      </c>
      <c r="R129" s="56">
        <f t="shared" si="6"/>
        <v>150</v>
      </c>
      <c r="S129" s="90" t="str">
        <f t="shared" si="7"/>
        <v>M-6</v>
      </c>
      <c r="T129" s="57" t="str">
        <f t="shared" si="8"/>
        <v>II</v>
      </c>
      <c r="U129" s="57" t="str">
        <f t="shared" si="9"/>
        <v>No Aceptable o Aceptable Con Control Especifico</v>
      </c>
      <c r="V129" s="128"/>
      <c r="W129" s="97" t="str">
        <f>VLOOKUP(H129,PELIGROS!A$2:G$445,6,0)</f>
        <v>Caídas de distinto nivel</v>
      </c>
      <c r="X129" s="58" t="s">
        <v>31</v>
      </c>
      <c r="Y129" s="58" t="s">
        <v>31</v>
      </c>
      <c r="Z129" s="58" t="s">
        <v>31</v>
      </c>
      <c r="AA129" s="59" t="s">
        <v>31</v>
      </c>
      <c r="AB129" s="59" t="str">
        <f>VLOOKUP(H129,PELIGROS!A$2:G$445,7,0)</f>
        <v>Pautas Básicas en orden y aseo en el lugar de trabajo, actos y condiciones inseguras</v>
      </c>
      <c r="AC129" s="58" t="s">
        <v>1201</v>
      </c>
      <c r="AD129" s="148"/>
    </row>
    <row r="130" spans="1:30" ht="48" customHeight="1" thickBot="1">
      <c r="A130" s="146"/>
      <c r="B130" s="146"/>
      <c r="C130" s="125"/>
      <c r="D130" s="125" t="e">
        <f>VLOOKUP(E130,FUNCIONES!A$2:C$82,3,0)</f>
        <v>#N/A</v>
      </c>
      <c r="E130" s="125"/>
      <c r="F130" s="125"/>
      <c r="G130" s="97" t="str">
        <f>VLOOKUP(H130,PELIGROS!A$1:G$445,2,0)</f>
        <v>Herramientas Manuales</v>
      </c>
      <c r="H130" s="90" t="s">
        <v>605</v>
      </c>
      <c r="I130" s="90" t="s">
        <v>1210</v>
      </c>
      <c r="J130" s="97" t="str">
        <f>VLOOKUP(H130,PELIGROS!A$2:G$445,3,0)</f>
        <v>Quemaduras, contusiones y lesiones</v>
      </c>
      <c r="K130" s="99" t="s">
        <v>31</v>
      </c>
      <c r="L130" s="97" t="str">
        <f>VLOOKUP(H130,PELIGROS!A$2:G$445,4,0)</f>
        <v>Inspecciones planeadas e inspecciones no planeadas, procedimientos de programas de seguridad y salud en el trabajo</v>
      </c>
      <c r="M130" s="97" t="str">
        <f>VLOOKUP(H130,PELIGROS!A$2:G$445,5,0)</f>
        <v>E.P.P.</v>
      </c>
      <c r="N130" s="99">
        <v>2</v>
      </c>
      <c r="O130" s="56">
        <v>3</v>
      </c>
      <c r="P130" s="56">
        <v>25</v>
      </c>
      <c r="Q130" s="56">
        <f t="shared" si="5"/>
        <v>6</v>
      </c>
      <c r="R130" s="56">
        <f t="shared" si="6"/>
        <v>150</v>
      </c>
      <c r="S130" s="90" t="str">
        <f t="shared" si="7"/>
        <v>M-6</v>
      </c>
      <c r="T130" s="57" t="str">
        <f t="shared" si="8"/>
        <v>II</v>
      </c>
      <c r="U130" s="57" t="str">
        <f t="shared" si="9"/>
        <v>No Aceptable o Aceptable Con Control Especifico</v>
      </c>
      <c r="V130" s="128"/>
      <c r="W130" s="97" t="str">
        <f>VLOOKUP(H130,PELIGROS!A$2:G$445,6,0)</f>
        <v>Amputación</v>
      </c>
      <c r="X130" s="58" t="s">
        <v>31</v>
      </c>
      <c r="Y130" s="58" t="s">
        <v>31</v>
      </c>
      <c r="Z130" s="58" t="s">
        <v>31</v>
      </c>
      <c r="AA130" s="59" t="s">
        <v>31</v>
      </c>
      <c r="AB130" s="59" t="str">
        <f>VLOOKUP(H130,PELIGROS!A$2:G$445,7,0)</f>
        <v xml:space="preserve">
Uso y manejo adecuado de E.P.P., uso y manejo adecuado de herramientas manuales y/o máqinas y equipos</v>
      </c>
      <c r="AC130" s="58" t="s">
        <v>1250</v>
      </c>
      <c r="AD130" s="148"/>
    </row>
    <row r="131" spans="1:30" ht="48" customHeight="1" thickBot="1">
      <c r="A131" s="146"/>
      <c r="B131" s="146"/>
      <c r="C131" s="125"/>
      <c r="D131" s="125" t="e">
        <f>VLOOKUP(E131,FUNCIONES!A$2:C$82,3,0)</f>
        <v>#N/A</v>
      </c>
      <c r="E131" s="125"/>
      <c r="F131" s="125"/>
      <c r="G131" s="97" t="str">
        <f>VLOOKUP(H131,PELIGROS!A$1:G$445,2,0)</f>
        <v>Maquinaria y equipo</v>
      </c>
      <c r="H131" s="90" t="s">
        <v>611</v>
      </c>
      <c r="I131" s="90" t="s">
        <v>1210</v>
      </c>
      <c r="J131" s="97" t="str">
        <f>VLOOKUP(H131,PELIGROS!A$2:G$445,3,0)</f>
        <v>Atrapamiento, amputación, aplastamiento, fractura, muerte</v>
      </c>
      <c r="K131" s="99" t="s">
        <v>31</v>
      </c>
      <c r="L131" s="97" t="str">
        <f>VLOOKUP(H131,PELIGROS!A$2:G$445,4,0)</f>
        <v>Inspecciones planeadas e inspecciones no planeadas, procedimientos de programas de seguridad y salud en el trabajo</v>
      </c>
      <c r="M131" s="97" t="str">
        <f>VLOOKUP(H131,PELIGROS!A$2:G$445,5,0)</f>
        <v>E.P.P.</v>
      </c>
      <c r="N131" s="99">
        <v>2</v>
      </c>
      <c r="O131" s="56">
        <v>3</v>
      </c>
      <c r="P131" s="56">
        <v>60</v>
      </c>
      <c r="Q131" s="56">
        <f t="shared" si="5"/>
        <v>6</v>
      </c>
      <c r="R131" s="56">
        <f t="shared" si="6"/>
        <v>360</v>
      </c>
      <c r="S131" s="90" t="str">
        <f t="shared" si="7"/>
        <v>M-6</v>
      </c>
      <c r="T131" s="57" t="str">
        <f t="shared" si="8"/>
        <v>II</v>
      </c>
      <c r="U131" s="57" t="str">
        <f t="shared" si="9"/>
        <v>No Aceptable o Aceptable Con Control Especifico</v>
      </c>
      <c r="V131" s="128"/>
      <c r="W131" s="97" t="str">
        <f>VLOOKUP(H131,PELIGROS!A$2:G$445,6,0)</f>
        <v>Aplastamiento</v>
      </c>
      <c r="X131" s="58" t="s">
        <v>31</v>
      </c>
      <c r="Y131" s="58" t="s">
        <v>31</v>
      </c>
      <c r="Z131" s="58" t="s">
        <v>31</v>
      </c>
      <c r="AA131" s="59" t="s">
        <v>31</v>
      </c>
      <c r="AB131" s="59" t="str">
        <f>VLOOKUP(H131,PELIGROS!A$2:G$445,7,0)</f>
        <v>Uso y manejo adecuado de E.P.P., uso y manejo adecuado de herramientas amnuales y/o máquinas y equipos</v>
      </c>
      <c r="AC131" s="58" t="s">
        <v>1251</v>
      </c>
      <c r="AD131" s="148"/>
    </row>
    <row r="132" spans="1:30" ht="48" customHeight="1" thickBot="1">
      <c r="A132" s="146"/>
      <c r="B132" s="146"/>
      <c r="C132" s="125"/>
      <c r="D132" s="125" t="e">
        <f>VLOOKUP(E132,FUNCIONES!A$2:C$82,3,0)</f>
        <v>#N/A</v>
      </c>
      <c r="E132" s="125"/>
      <c r="F132" s="125"/>
      <c r="G132" s="97" t="str">
        <f>VLOOKUP(H132,PELIGROS!A$1:G$445,2,0)</f>
        <v>Atraco, golpiza, atentados y secuestrados</v>
      </c>
      <c r="H132" s="90" t="s">
        <v>56</v>
      </c>
      <c r="I132" s="90" t="s">
        <v>1210</v>
      </c>
      <c r="J132" s="97" t="str">
        <f>VLOOKUP(H132,PELIGROS!A$2:G$445,3,0)</f>
        <v>Estrés, golpes, Secuestros</v>
      </c>
      <c r="K132" s="99" t="s">
        <v>31</v>
      </c>
      <c r="L132" s="97" t="str">
        <f>VLOOKUP(H132,PELIGROS!A$2:G$445,4,0)</f>
        <v>Inspecciones planeadas e inspecciones no planeadas, procedimientos de programas de seguridad y salud en el trabajo</v>
      </c>
      <c r="M132" s="97" t="str">
        <f>VLOOKUP(H132,PELIGROS!A$2:G$445,5,0)</f>
        <v xml:space="preserve">Uniformes Corporativos, Caquetas corporativas, Carnetización
</v>
      </c>
      <c r="N132" s="99">
        <v>2</v>
      </c>
      <c r="O132" s="56">
        <v>3</v>
      </c>
      <c r="P132" s="56">
        <v>60</v>
      </c>
      <c r="Q132" s="56">
        <f t="shared" si="5"/>
        <v>6</v>
      </c>
      <c r="R132" s="56">
        <f t="shared" si="6"/>
        <v>360</v>
      </c>
      <c r="S132" s="90" t="str">
        <f t="shared" si="7"/>
        <v>M-6</v>
      </c>
      <c r="T132" s="57" t="str">
        <f t="shared" si="8"/>
        <v>II</v>
      </c>
      <c r="U132" s="57" t="str">
        <f t="shared" si="9"/>
        <v>No Aceptable o Aceptable Con Control Especifico</v>
      </c>
      <c r="V132" s="128"/>
      <c r="W132" s="97" t="str">
        <f>VLOOKUP(H132,PELIGROS!A$2:G$445,6,0)</f>
        <v>Secuestros</v>
      </c>
      <c r="X132" s="58" t="s">
        <v>31</v>
      </c>
      <c r="Y132" s="58" t="s">
        <v>31</v>
      </c>
      <c r="Z132" s="58" t="s">
        <v>31</v>
      </c>
      <c r="AA132" s="59" t="s">
        <v>31</v>
      </c>
      <c r="AB132" s="59" t="str">
        <f>VLOOKUP(H132,PELIGROS!A$2:G$445,7,0)</f>
        <v>N/A</v>
      </c>
      <c r="AC132" s="58" t="s">
        <v>1222</v>
      </c>
      <c r="AD132" s="148"/>
    </row>
    <row r="133" spans="1:30" ht="48" customHeight="1" thickBot="1">
      <c r="A133" s="146"/>
      <c r="B133" s="146"/>
      <c r="C133" s="125"/>
      <c r="D133" s="125" t="e">
        <f>VLOOKUP(E133,FUNCIONES!A$2:C$82,3,0)</f>
        <v>#N/A</v>
      </c>
      <c r="E133" s="125"/>
      <c r="F133" s="125"/>
      <c r="G133" s="97" t="str">
        <f>VLOOKUP(H133,PELIGROS!A$1:G$445,2,0)</f>
        <v>MANTENIMIENTO DE PUENTE GRUAS, LIMPIEZA DE CANALES, MANTENIMIENTO DE INSTALACIONES LOCATIVAS, MANTENIMIENTO Y REPARACIÓN DE POZOS</v>
      </c>
      <c r="H133" s="90" t="s">
        <v>623</v>
      </c>
      <c r="I133" s="90" t="s">
        <v>1210</v>
      </c>
      <c r="J133" s="97" t="str">
        <f>VLOOKUP(H133,PELIGROS!A$2:G$445,3,0)</f>
        <v>LESIONES, FRACTURAS, MUERTE</v>
      </c>
      <c r="K133" s="99" t="s">
        <v>31</v>
      </c>
      <c r="L133" s="97" t="str">
        <f>VLOOKUP(H133,PELIGROS!A$2:G$445,4,0)</f>
        <v>Inspecciones planeadas e inspecciones no planeadas, procedimientos de programas de seguridad y salud en el trabajo</v>
      </c>
      <c r="M133" s="97" t="str">
        <f>VLOOKUP(H133,PELIGROS!A$2:G$445,5,0)</f>
        <v>EPP</v>
      </c>
      <c r="N133" s="99">
        <v>2</v>
      </c>
      <c r="O133" s="56">
        <v>2</v>
      </c>
      <c r="P133" s="56">
        <v>100</v>
      </c>
      <c r="Q133" s="56">
        <f t="shared" si="5"/>
        <v>4</v>
      </c>
      <c r="R133" s="56">
        <f t="shared" si="6"/>
        <v>400</v>
      </c>
      <c r="S133" s="90" t="str">
        <f t="shared" si="7"/>
        <v>B-4</v>
      </c>
      <c r="T133" s="57" t="str">
        <f t="shared" si="8"/>
        <v>II</v>
      </c>
      <c r="U133" s="57" t="str">
        <f t="shared" si="9"/>
        <v>No Aceptable o Aceptable Con Control Especifico</v>
      </c>
      <c r="V133" s="128"/>
      <c r="W133" s="97" t="str">
        <f>VLOOKUP(H133,PELIGROS!A$2:G$445,6,0)</f>
        <v>MUERTE</v>
      </c>
      <c r="X133" s="58" t="s">
        <v>31</v>
      </c>
      <c r="Y133" s="58" t="s">
        <v>31</v>
      </c>
      <c r="Z133" s="58" t="s">
        <v>31</v>
      </c>
      <c r="AA133" s="59" t="s">
        <v>31</v>
      </c>
      <c r="AB133" s="59" t="str">
        <f>VLOOKUP(H133,PELIGROS!A$2:G$445,7,0)</f>
        <v>CERTIFICACIÓN Y/O ENTRENAMIENTO EN TRABAJO SEGURO EN ALTURAS; DILGENCIAMIENTO DE PERMISO DE TRABAJO; USO Y MANEJO ADECUADO DE E.P.P.; ARME Y DESARME DE ANDAMIOS</v>
      </c>
      <c r="AC133" s="58" t="s">
        <v>1274</v>
      </c>
      <c r="AD133" s="148"/>
    </row>
    <row r="134" spans="1:30" ht="48" customHeight="1" thickBot="1">
      <c r="A134" s="146"/>
      <c r="B134" s="146"/>
      <c r="C134" s="126"/>
      <c r="D134" s="126" t="e">
        <f>VLOOKUP(E134,FUNCIONES!A$2:C$82,3,0)</f>
        <v>#N/A</v>
      </c>
      <c r="E134" s="126"/>
      <c r="F134" s="126"/>
      <c r="G134" s="98" t="str">
        <f>VLOOKUP(H134,PELIGROS!A$1:G$445,2,0)</f>
        <v>SISMOS, INCENDIOS, INUNDACIONES, TERREMOTOS, VENDAVALES, DERRUMBE</v>
      </c>
      <c r="H134" s="91" t="s">
        <v>61</v>
      </c>
      <c r="I134" s="91" t="s">
        <v>1220</v>
      </c>
      <c r="J134" s="98" t="str">
        <f>VLOOKUP(H134,PELIGROS!A$2:G$445,3,0)</f>
        <v>SISMOS, INCENDIOS, INUNDACIONES, TERREMOTOS, VENDAVALES</v>
      </c>
      <c r="K134" s="101" t="s">
        <v>31</v>
      </c>
      <c r="L134" s="98" t="str">
        <f>VLOOKUP(H134,PELIGROS!A$2:G$445,4,0)</f>
        <v>Inspecciones planeadas e inspecciones no planeadas, procedimientos de programas de seguridad y salud en el trabajo</v>
      </c>
      <c r="M134" s="98" t="str">
        <f>VLOOKUP(H134,PELIGROS!A$2:G$445,5,0)</f>
        <v>BRIGADAS DE EMERGENCIAS</v>
      </c>
      <c r="N134" s="101">
        <v>1</v>
      </c>
      <c r="O134" s="69">
        <v>1</v>
      </c>
      <c r="P134" s="69">
        <v>100</v>
      </c>
      <c r="Q134" s="69">
        <f t="shared" si="5"/>
        <v>1</v>
      </c>
      <c r="R134" s="69">
        <f t="shared" si="6"/>
        <v>100</v>
      </c>
      <c r="S134" s="91">
        <f t="shared" si="7"/>
        <v>0</v>
      </c>
      <c r="T134" s="70" t="str">
        <f t="shared" si="8"/>
        <v>III</v>
      </c>
      <c r="U134" s="70" t="str">
        <f t="shared" si="9"/>
        <v>Mejorable</v>
      </c>
      <c r="V134" s="129"/>
      <c r="W134" s="98" t="str">
        <f>VLOOKUP(H134,PELIGROS!A$2:G$445,6,0)</f>
        <v>MUERTE</v>
      </c>
      <c r="X134" s="72" t="s">
        <v>31</v>
      </c>
      <c r="Y134" s="72" t="s">
        <v>31</v>
      </c>
      <c r="Z134" s="72" t="s">
        <v>31</v>
      </c>
      <c r="AA134" s="111" t="s">
        <v>31</v>
      </c>
      <c r="AB134" s="73" t="str">
        <f>VLOOKUP(H134,PELIGROS!A$2:G$445,7,0)</f>
        <v>ENTRENAMIENTO DE LA BRIGADA; DIVULGACIÓN DE PLAN DE EMERGENCIA</v>
      </c>
      <c r="AC134" s="101" t="s">
        <v>1256</v>
      </c>
      <c r="AD134" s="149"/>
    </row>
    <row r="135" spans="1:30" ht="48" customHeight="1" thickBot="1">
      <c r="A135" s="146"/>
      <c r="B135" s="146"/>
      <c r="C135" s="118" t="str">
        <f>VLOOKUP(E135,FUNCIONES!A$2:C$82,2,0)</f>
        <v>Ejecutar labores de mantenimiento en terreno, con el objetivo de reparar elementos de la red de acueducto o alcantarillado.</v>
      </c>
      <c r="D135" s="118" t="str">
        <f>VLOOKUP(E135,FUNCIONES!A$2:C$82,3,0)</f>
        <v>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v>
      </c>
      <c r="E135" s="118" t="s">
        <v>1017</v>
      </c>
      <c r="F135" s="118" t="s">
        <v>1196</v>
      </c>
      <c r="G135" s="105" t="str">
        <f>VLOOKUP(H135,PELIGROS!A$1:G$445,2,0)</f>
        <v>Fluidos y Excrementos</v>
      </c>
      <c r="H135" s="92" t="s">
        <v>97</v>
      </c>
      <c r="I135" s="92" t="s">
        <v>1212</v>
      </c>
      <c r="J135" s="105" t="str">
        <f>VLOOKUP(H135,PELIGROS!A$2:G$445,3,0)</f>
        <v>Enfermedades Infectocontagiosas</v>
      </c>
      <c r="K135" s="102" t="s">
        <v>31</v>
      </c>
      <c r="L135" s="105" t="str">
        <f>VLOOKUP(H135,PELIGROS!A$2:G$445,4,0)</f>
        <v>N/A</v>
      </c>
      <c r="M135" s="105" t="str">
        <f>VLOOKUP(H135,PELIGROS!A$2:G$445,5,0)</f>
        <v>N/A</v>
      </c>
      <c r="N135" s="102">
        <v>2</v>
      </c>
      <c r="O135" s="75">
        <v>3</v>
      </c>
      <c r="P135" s="75">
        <v>10</v>
      </c>
      <c r="Q135" s="75">
        <f t="shared" si="5"/>
        <v>6</v>
      </c>
      <c r="R135" s="75">
        <f t="shared" si="6"/>
        <v>60</v>
      </c>
      <c r="S135" s="92" t="str">
        <f t="shared" si="7"/>
        <v>M-6</v>
      </c>
      <c r="T135" s="34" t="str">
        <f t="shared" si="8"/>
        <v>III</v>
      </c>
      <c r="U135" s="34" t="str">
        <f t="shared" si="9"/>
        <v>Mejorable</v>
      </c>
      <c r="V135" s="121">
        <v>1</v>
      </c>
      <c r="W135" s="105" t="str">
        <f>VLOOKUP(H135,PELIGROS!A$2:G$445,6,0)</f>
        <v>Posibles enfermedades</v>
      </c>
      <c r="X135" s="77" t="s">
        <v>31</v>
      </c>
      <c r="Y135" s="77" t="s">
        <v>31</v>
      </c>
      <c r="Z135" s="77" t="s">
        <v>31</v>
      </c>
      <c r="AA135" s="78" t="s">
        <v>31</v>
      </c>
      <c r="AB135" s="78" t="str">
        <f>VLOOKUP(H135,PELIGROS!A$2:G$445,7,0)</f>
        <v xml:space="preserve">Riesgo Biológico, Autocuidado y/o Uso y manejo adecuado de E.P.P.
</v>
      </c>
      <c r="AC135" s="121" t="s">
        <v>1255</v>
      </c>
      <c r="AD135" s="150" t="s">
        <v>1197</v>
      </c>
    </row>
    <row r="136" spans="1:30" ht="48" customHeight="1" thickBot="1">
      <c r="A136" s="146"/>
      <c r="B136" s="146"/>
      <c r="C136" s="119" t="e">
        <f>VLOOKUP(E136,FUNCIONES!A$2:C$82,2,0)</f>
        <v>#N/A</v>
      </c>
      <c r="D136" s="119" t="e">
        <f>VLOOKUP(E136,FUNCIONES!A$2:C$82,3,0)</f>
        <v>#N/A</v>
      </c>
      <c r="E136" s="119"/>
      <c r="F136" s="119"/>
      <c r="G136" s="106" t="str">
        <f>VLOOKUP(H136,PELIGROS!A$1:G$445,2,0)</f>
        <v>Modeduras</v>
      </c>
      <c r="H136" s="93" t="s">
        <v>78</v>
      </c>
      <c r="I136" s="93" t="s">
        <v>1212</v>
      </c>
      <c r="J136" s="106" t="str">
        <f>VLOOKUP(H136,PELIGROS!A$2:G$445,3,0)</f>
        <v>Lesiones, tejidos, muerte, enfermedades infectocontagiosas</v>
      </c>
      <c r="K136" s="103" t="s">
        <v>31</v>
      </c>
      <c r="L136" s="106" t="str">
        <f>VLOOKUP(H136,PELIGROS!A$2:G$445,4,0)</f>
        <v>N/A</v>
      </c>
      <c r="M136" s="106" t="str">
        <f>VLOOKUP(H136,PELIGROS!A$2:G$445,5,0)</f>
        <v>N/A</v>
      </c>
      <c r="N136" s="103">
        <v>2</v>
      </c>
      <c r="O136" s="16">
        <v>3</v>
      </c>
      <c r="P136" s="16">
        <v>25</v>
      </c>
      <c r="Q136" s="16">
        <f t="shared" si="5"/>
        <v>6</v>
      </c>
      <c r="R136" s="16">
        <f t="shared" si="6"/>
        <v>150</v>
      </c>
      <c r="S136" s="93" t="str">
        <f t="shared" si="7"/>
        <v>M-6</v>
      </c>
      <c r="T136" s="35" t="str">
        <f t="shared" si="8"/>
        <v>II</v>
      </c>
      <c r="U136" s="35" t="str">
        <f t="shared" si="9"/>
        <v>No Aceptable o Aceptable Con Control Especifico</v>
      </c>
      <c r="V136" s="122"/>
      <c r="W136" s="106" t="str">
        <f>VLOOKUP(H136,PELIGROS!A$2:G$445,6,0)</f>
        <v>Posibles enfermedades</v>
      </c>
      <c r="X136" s="17" t="s">
        <v>31</v>
      </c>
      <c r="Y136" s="17" t="s">
        <v>31</v>
      </c>
      <c r="Z136" s="17" t="s">
        <v>31</v>
      </c>
      <c r="AA136" s="15" t="s">
        <v>31</v>
      </c>
      <c r="AB136" s="15" t="str">
        <f>VLOOKUP(H136,PELIGROS!A$2:G$445,7,0)</f>
        <v xml:space="preserve">Riesgo Biológico, Autocuidado y/o Uso y manejo adecuado de E.P.P.
</v>
      </c>
      <c r="AC136" s="122"/>
      <c r="AD136" s="151"/>
    </row>
    <row r="137" spans="1:30" ht="48" customHeight="1" thickBot="1">
      <c r="A137" s="146"/>
      <c r="B137" s="146"/>
      <c r="C137" s="119" t="e">
        <f>VLOOKUP(E137,FUNCIONES!A$2:C$82,2,0)</f>
        <v>#N/A</v>
      </c>
      <c r="D137" s="119" t="e">
        <f>VLOOKUP(E137,FUNCIONES!A$2:C$82,3,0)</f>
        <v>#N/A</v>
      </c>
      <c r="E137" s="119"/>
      <c r="F137" s="119"/>
      <c r="G137" s="106" t="str">
        <f>VLOOKUP(H137,PELIGROS!A$1:G$445,2,0)</f>
        <v>Parásitos</v>
      </c>
      <c r="H137" s="93" t="s">
        <v>104</v>
      </c>
      <c r="I137" s="93" t="s">
        <v>1212</v>
      </c>
      <c r="J137" s="106" t="str">
        <f>VLOOKUP(H137,PELIGROS!A$2:G$445,3,0)</f>
        <v>Lesiones, infecciones parasitarias</v>
      </c>
      <c r="K137" s="103" t="s">
        <v>31</v>
      </c>
      <c r="L137" s="106" t="str">
        <f>VLOOKUP(H137,PELIGROS!A$2:G$445,4,0)</f>
        <v>N/A</v>
      </c>
      <c r="M137" s="106" t="str">
        <f>VLOOKUP(H137,PELIGROS!A$2:G$445,5,0)</f>
        <v>N/A</v>
      </c>
      <c r="N137" s="103">
        <v>2</v>
      </c>
      <c r="O137" s="16">
        <v>3</v>
      </c>
      <c r="P137" s="16">
        <v>25</v>
      </c>
      <c r="Q137" s="16">
        <f t="shared" si="5"/>
        <v>6</v>
      </c>
      <c r="R137" s="16">
        <f t="shared" si="6"/>
        <v>150</v>
      </c>
      <c r="S137" s="93" t="str">
        <f t="shared" si="7"/>
        <v>M-6</v>
      </c>
      <c r="T137" s="35" t="str">
        <f t="shared" ref="T137:T239" si="10">IF(R137&lt;=20,"IV",IF(R137&lt;=120,"III",IF(R137&lt;=500,"II",IF(R137&lt;=4000,"I"))))</f>
        <v>II</v>
      </c>
      <c r="U137" s="35" t="str">
        <f t="shared" si="9"/>
        <v>No Aceptable o Aceptable Con Control Especifico</v>
      </c>
      <c r="V137" s="122"/>
      <c r="W137" s="106" t="str">
        <f>VLOOKUP(H137,PELIGROS!A$2:G$445,6,0)</f>
        <v>Enfermedades Parasitarias</v>
      </c>
      <c r="X137" s="17" t="s">
        <v>31</v>
      </c>
      <c r="Y137" s="17" t="s">
        <v>31</v>
      </c>
      <c r="Z137" s="17" t="s">
        <v>31</v>
      </c>
      <c r="AA137" s="15" t="s">
        <v>31</v>
      </c>
      <c r="AB137" s="15" t="str">
        <f>VLOOKUP(H137,PELIGROS!A$2:G$445,7,0)</f>
        <v xml:space="preserve">Riesgo Biológico, Autocuidado y/o Uso y manejo adecuado de E.P.P.
</v>
      </c>
      <c r="AC137" s="122"/>
      <c r="AD137" s="151"/>
    </row>
    <row r="138" spans="1:30" ht="48" customHeight="1" thickBot="1">
      <c r="A138" s="146"/>
      <c r="B138" s="146"/>
      <c r="C138" s="119" t="e">
        <f>VLOOKUP(E138,FUNCIONES!A$2:C$82,2,0)</f>
        <v>#N/A</v>
      </c>
      <c r="D138" s="119" t="e">
        <f>VLOOKUP(E138,FUNCIONES!A$2:C$82,3,0)</f>
        <v>#N/A</v>
      </c>
      <c r="E138" s="119"/>
      <c r="F138" s="119"/>
      <c r="G138" s="106" t="str">
        <f>VLOOKUP(H138,PELIGROS!A$1:G$445,2,0)</f>
        <v>Bacteria</v>
      </c>
      <c r="H138" s="93" t="s">
        <v>107</v>
      </c>
      <c r="I138" s="93" t="s">
        <v>1212</v>
      </c>
      <c r="J138" s="106" t="str">
        <f>VLOOKUP(H138,PELIGROS!A$2:G$445,3,0)</f>
        <v>Infecciones producidas por Bacterianas</v>
      </c>
      <c r="K138" s="103" t="s">
        <v>31</v>
      </c>
      <c r="L138" s="106" t="str">
        <f>VLOOKUP(H138,PELIGROS!A$2:G$445,4,0)</f>
        <v>Inspecciones planeadas e inspecciones no planeadas, procedimientos de programas de seguridad y salud en el trabajo</v>
      </c>
      <c r="M138" s="106" t="str">
        <f>VLOOKUP(H138,PELIGROS!A$2:G$445,5,0)</f>
        <v>Programa de vacunación, bota pantalon, overol, guantes, tapabocas, mascarillas con filtos</v>
      </c>
      <c r="N138" s="103">
        <v>2</v>
      </c>
      <c r="O138" s="16">
        <v>3</v>
      </c>
      <c r="P138" s="16">
        <v>10</v>
      </c>
      <c r="Q138" s="16">
        <f t="shared" ref="Q138:Q239" si="11">N138*O138</f>
        <v>6</v>
      </c>
      <c r="R138" s="16">
        <f t="shared" ref="R138:R239" si="12">P138*Q138</f>
        <v>60</v>
      </c>
      <c r="S138" s="93" t="str">
        <f t="shared" ref="S138:S239" si="13">IF(Q138=40,"MA-40",IF(Q138=30,"MA-30",IF(Q138=20,"A-20",IF(Q138=10,"A-10",IF(Q138=24,"MA-24",IF(Q138=18,"A-18",IF(Q138=12,"A-12",IF(Q138=6,"M-6",IF(Q138=8,"M-8",IF(Q138=6,"M-6",IF(Q138=4,"B-4",IF(Q138=2,"B-2",))))))))))))</f>
        <v>M-6</v>
      </c>
      <c r="T138" s="35" t="str">
        <f t="shared" si="10"/>
        <v>III</v>
      </c>
      <c r="U138" s="35" t="str">
        <f t="shared" ref="U138:U239" si="14">IF(T138=0,"",IF(T138="IV","Aceptable",IF(T138="III","Mejorable",IF(T138="II","No Aceptable o Aceptable Con Control Especifico",IF(T138="I","No Aceptable","")))))</f>
        <v>Mejorable</v>
      </c>
      <c r="V138" s="122"/>
      <c r="W138" s="106" t="str">
        <f>VLOOKUP(H138,PELIGROS!A$2:G$445,6,0)</f>
        <v xml:space="preserve">Enfermedades Infectocontagiosas
</v>
      </c>
      <c r="X138" s="17" t="s">
        <v>31</v>
      </c>
      <c r="Y138" s="17" t="s">
        <v>31</v>
      </c>
      <c r="Z138" s="17" t="s">
        <v>31</v>
      </c>
      <c r="AA138" s="15" t="s">
        <v>31</v>
      </c>
      <c r="AB138" s="15" t="str">
        <f>VLOOKUP(H138,PELIGROS!A$2:G$445,7,0)</f>
        <v xml:space="preserve">Riesgo Biológico, Autocuidado y/o Uso y manejo adecuado de E.P.P.
</v>
      </c>
      <c r="AC138" s="122"/>
      <c r="AD138" s="151"/>
    </row>
    <row r="139" spans="1:30" ht="48" customHeight="1" thickBot="1">
      <c r="A139" s="146"/>
      <c r="B139" s="146"/>
      <c r="C139" s="119" t="e">
        <f>VLOOKUP(E139,FUNCIONES!A$2:C$82,2,0)</f>
        <v>#N/A</v>
      </c>
      <c r="D139" s="119" t="e">
        <f>VLOOKUP(E139,FUNCIONES!A$2:C$82,3,0)</f>
        <v>#N/A</v>
      </c>
      <c r="E139" s="119"/>
      <c r="F139" s="119"/>
      <c r="G139" s="106" t="str">
        <f>VLOOKUP(H139,PELIGROS!A$1:G$445,2,0)</f>
        <v>Hongos</v>
      </c>
      <c r="H139" s="93" t="s">
        <v>116</v>
      </c>
      <c r="I139" s="93" t="s">
        <v>1212</v>
      </c>
      <c r="J139" s="106" t="str">
        <f>VLOOKUP(H139,PELIGROS!A$2:G$445,3,0)</f>
        <v>Micosis</v>
      </c>
      <c r="K139" s="103" t="s">
        <v>31</v>
      </c>
      <c r="L139" s="106" t="str">
        <f>VLOOKUP(H139,PELIGROS!A$2:G$445,4,0)</f>
        <v>Inspecciones planeadas e inspecciones no planeadas, procedimientos de programas de seguridad y salud en el trabajo</v>
      </c>
      <c r="M139" s="106" t="str">
        <f>VLOOKUP(H139,PELIGROS!A$2:G$445,5,0)</f>
        <v>Programa de vacunación, éxamenes periódicos</v>
      </c>
      <c r="N139" s="103">
        <v>2</v>
      </c>
      <c r="O139" s="16">
        <v>3</v>
      </c>
      <c r="P139" s="16">
        <v>10</v>
      </c>
      <c r="Q139" s="16">
        <f t="shared" si="11"/>
        <v>6</v>
      </c>
      <c r="R139" s="16">
        <f t="shared" si="12"/>
        <v>60</v>
      </c>
      <c r="S139" s="93" t="str">
        <f t="shared" si="13"/>
        <v>M-6</v>
      </c>
      <c r="T139" s="35" t="str">
        <f t="shared" si="10"/>
        <v>III</v>
      </c>
      <c r="U139" s="35" t="str">
        <f t="shared" si="14"/>
        <v>Mejorable</v>
      </c>
      <c r="V139" s="122"/>
      <c r="W139" s="106" t="str">
        <f>VLOOKUP(H139,PELIGROS!A$2:G$445,6,0)</f>
        <v>Micosis</v>
      </c>
      <c r="X139" s="17" t="s">
        <v>31</v>
      </c>
      <c r="Y139" s="17" t="s">
        <v>31</v>
      </c>
      <c r="Z139" s="17" t="s">
        <v>31</v>
      </c>
      <c r="AA139" s="15" t="s">
        <v>31</v>
      </c>
      <c r="AB139" s="15" t="str">
        <f>VLOOKUP(H139,PELIGROS!A$2:G$445,7,0)</f>
        <v xml:space="preserve">Riesgo Biológico, Autocuidado y/o Uso y manejo adecuado de E.P.P.
</v>
      </c>
      <c r="AC139" s="122"/>
      <c r="AD139" s="151"/>
    </row>
    <row r="140" spans="1:30" ht="48" customHeight="1" thickBot="1">
      <c r="A140" s="146"/>
      <c r="B140" s="146"/>
      <c r="C140" s="119" t="e">
        <f>VLOOKUP(E140,FUNCIONES!A$2:C$82,2,0)</f>
        <v>#N/A</v>
      </c>
      <c r="D140" s="119" t="e">
        <f>VLOOKUP(E140,FUNCIONES!A$2:C$82,3,0)</f>
        <v>#N/A</v>
      </c>
      <c r="E140" s="119"/>
      <c r="F140" s="119"/>
      <c r="G140" s="106" t="str">
        <f>VLOOKUP(H140,PELIGROS!A$1:G$445,2,0)</f>
        <v>Virus</v>
      </c>
      <c r="H140" s="93" t="s">
        <v>119</v>
      </c>
      <c r="I140" s="93" t="s">
        <v>1212</v>
      </c>
      <c r="J140" s="106" t="str">
        <f>VLOOKUP(H140,PELIGROS!A$2:G$445,3,0)</f>
        <v>Infecciones Virales</v>
      </c>
      <c r="K140" s="103" t="s">
        <v>31</v>
      </c>
      <c r="L140" s="106" t="str">
        <f>VLOOKUP(H140,PELIGROS!A$2:G$445,4,0)</f>
        <v>Inspecciones planeadas e inspecciones no planeadas, procedimientos de programas de seguridad y salud en el trabajo</v>
      </c>
      <c r="M140" s="106" t="str">
        <f>VLOOKUP(H140,PELIGROS!A$2:G$445,5,0)</f>
        <v>Programa de vacunación, bota pantalon, overol, guantes, tapabocas, mascarillas con filtos</v>
      </c>
      <c r="N140" s="103">
        <v>2</v>
      </c>
      <c r="O140" s="16">
        <v>3</v>
      </c>
      <c r="P140" s="16">
        <v>10</v>
      </c>
      <c r="Q140" s="16">
        <f t="shared" si="11"/>
        <v>6</v>
      </c>
      <c r="R140" s="16">
        <f t="shared" si="12"/>
        <v>60</v>
      </c>
      <c r="S140" s="93" t="str">
        <f t="shared" si="13"/>
        <v>M-6</v>
      </c>
      <c r="T140" s="35" t="str">
        <f t="shared" si="10"/>
        <v>III</v>
      </c>
      <c r="U140" s="35" t="str">
        <f t="shared" si="14"/>
        <v>Mejorable</v>
      </c>
      <c r="V140" s="122"/>
      <c r="W140" s="106" t="str">
        <f>VLOOKUP(H140,PELIGROS!A$2:G$445,6,0)</f>
        <v xml:space="preserve">Enfermedades Infectocontagiosas
</v>
      </c>
      <c r="X140" s="17" t="s">
        <v>31</v>
      </c>
      <c r="Y140" s="17" t="s">
        <v>31</v>
      </c>
      <c r="Z140" s="17" t="s">
        <v>31</v>
      </c>
      <c r="AA140" s="15" t="s">
        <v>31</v>
      </c>
      <c r="AB140" s="15" t="str">
        <f>VLOOKUP(H140,PELIGROS!A$2:G$445,7,0)</f>
        <v xml:space="preserve">Riesgo Biológico, Autocuidado y/o Uso y manejo adecuado de E.P.P.
</v>
      </c>
      <c r="AC140" s="122"/>
      <c r="AD140" s="151"/>
    </row>
    <row r="141" spans="1:30" ht="48" customHeight="1" thickBot="1">
      <c r="A141" s="146"/>
      <c r="B141" s="146"/>
      <c r="C141" s="119" t="e">
        <f>VLOOKUP(E141,FUNCIONES!A$2:C$82,2,0)</f>
        <v>#N/A</v>
      </c>
      <c r="D141" s="119" t="e">
        <f>VLOOKUP(E141,FUNCIONES!A$2:C$82,3,0)</f>
        <v>#N/A</v>
      </c>
      <c r="E141" s="119"/>
      <c r="F141" s="119"/>
      <c r="G141" s="106" t="str">
        <f>VLOOKUP(H141,PELIGROS!A$1:G$445,2,0)</f>
        <v>AUSENCIA O EXCESO DE LUZ EN UN AMBIENTE</v>
      </c>
      <c r="H141" s="93" t="s">
        <v>154</v>
      </c>
      <c r="I141" s="93" t="s">
        <v>1214</v>
      </c>
      <c r="J141" s="106" t="str">
        <f>VLOOKUP(H141,PELIGROS!A$2:G$445,3,0)</f>
        <v>DISMINUCIÓN AGUDEZA VISUAL, CANSANCIO VISUAL</v>
      </c>
      <c r="K141" s="103" t="s">
        <v>31</v>
      </c>
      <c r="L141" s="106" t="str">
        <f>VLOOKUP(H141,PELIGROS!A$2:G$445,4,0)</f>
        <v>Inspecciones planeadas e inspecciones no planeadas, procedimientos de programas de seguridad y salud en el trabajo</v>
      </c>
      <c r="M141" s="106" t="str">
        <f>VLOOKUP(H141,PELIGROS!A$2:G$445,5,0)</f>
        <v>N/A</v>
      </c>
      <c r="N141" s="103">
        <v>2</v>
      </c>
      <c r="O141" s="16">
        <v>2</v>
      </c>
      <c r="P141" s="16">
        <v>10</v>
      </c>
      <c r="Q141" s="16">
        <f t="shared" si="11"/>
        <v>4</v>
      </c>
      <c r="R141" s="16">
        <f t="shared" si="12"/>
        <v>40</v>
      </c>
      <c r="S141" s="93" t="str">
        <f t="shared" si="13"/>
        <v>B-4</v>
      </c>
      <c r="T141" s="35" t="str">
        <f t="shared" si="10"/>
        <v>III</v>
      </c>
      <c r="U141" s="35" t="str">
        <f t="shared" si="14"/>
        <v>Mejorable</v>
      </c>
      <c r="V141" s="122"/>
      <c r="W141" s="106" t="str">
        <f>VLOOKUP(H141,PELIGROS!A$2:G$445,6,0)</f>
        <v>DISMINUCIÓN AGUDEZA VISUAL</v>
      </c>
      <c r="X141" s="17" t="s">
        <v>31</v>
      </c>
      <c r="Y141" s="17" t="s">
        <v>31</v>
      </c>
      <c r="Z141" s="17" t="s">
        <v>31</v>
      </c>
      <c r="AA141" s="15" t="s">
        <v>31</v>
      </c>
      <c r="AB141" s="15" t="str">
        <f>VLOOKUP(H141,PELIGROS!A$2:G$445,7,0)</f>
        <v>N/A</v>
      </c>
      <c r="AC141" s="17" t="s">
        <v>1198</v>
      </c>
      <c r="AD141" s="151"/>
    </row>
    <row r="142" spans="1:30" ht="48" customHeight="1" thickBot="1">
      <c r="A142" s="146"/>
      <c r="B142" s="146"/>
      <c r="C142" s="119" t="e">
        <f>VLOOKUP(E142,FUNCIONES!A$2:C$82,2,0)</f>
        <v>#N/A</v>
      </c>
      <c r="D142" s="119" t="e">
        <f>VLOOKUP(E142,FUNCIONES!A$2:C$82,3,0)</f>
        <v>#N/A</v>
      </c>
      <c r="E142" s="119"/>
      <c r="F142" s="119"/>
      <c r="G142" s="106" t="str">
        <f>VLOOKUP(H142,PELIGROS!A$1:G$445,2,0)</f>
        <v>INFRAROJA, ULTRAVIOLETA, VISIBLE, RADIOFRECUENCIA, MICROONDAS, LASER</v>
      </c>
      <c r="H142" s="93" t="s">
        <v>66</v>
      </c>
      <c r="I142" s="93" t="s">
        <v>1214</v>
      </c>
      <c r="J142" s="106" t="str">
        <f>VLOOKUP(H142,PELIGROS!A$2:G$445,3,0)</f>
        <v>CÁNCER, LESIONES DÉRMICAS Y OCULARES</v>
      </c>
      <c r="K142" s="103" t="s">
        <v>31</v>
      </c>
      <c r="L142" s="106" t="str">
        <f>VLOOKUP(H142,PELIGROS!A$2:G$445,4,0)</f>
        <v>Inspecciones planeadas e inspecciones no planeadas, procedimientos de programas de seguridad y salud en el trabajo</v>
      </c>
      <c r="M142" s="106" t="str">
        <f>VLOOKUP(H142,PELIGROS!A$2:G$445,5,0)</f>
        <v>PROGRAMA BLOQUEADOR SOLAR</v>
      </c>
      <c r="N142" s="103">
        <v>2</v>
      </c>
      <c r="O142" s="16">
        <v>3</v>
      </c>
      <c r="P142" s="16">
        <v>10</v>
      </c>
      <c r="Q142" s="16">
        <f t="shared" si="11"/>
        <v>6</v>
      </c>
      <c r="R142" s="16">
        <f t="shared" si="12"/>
        <v>60</v>
      </c>
      <c r="S142" s="93" t="str">
        <f t="shared" si="13"/>
        <v>M-6</v>
      </c>
      <c r="T142" s="35" t="str">
        <f t="shared" si="10"/>
        <v>III</v>
      </c>
      <c r="U142" s="35" t="str">
        <f t="shared" si="14"/>
        <v>Mejorable</v>
      </c>
      <c r="V142" s="122"/>
      <c r="W142" s="106" t="str">
        <f>VLOOKUP(H142,PELIGROS!A$2:G$445,6,0)</f>
        <v>CÁNCER</v>
      </c>
      <c r="X142" s="17" t="s">
        <v>31</v>
      </c>
      <c r="Y142" s="17" t="s">
        <v>31</v>
      </c>
      <c r="Z142" s="17" t="s">
        <v>31</v>
      </c>
      <c r="AA142" s="15" t="s">
        <v>31</v>
      </c>
      <c r="AB142" s="15" t="s">
        <v>115</v>
      </c>
      <c r="AC142" s="17" t="s">
        <v>1239</v>
      </c>
      <c r="AD142" s="151"/>
    </row>
    <row r="143" spans="1:30" ht="48" customHeight="1" thickBot="1">
      <c r="A143" s="146"/>
      <c r="B143" s="146"/>
      <c r="C143" s="119" t="e">
        <f>VLOOKUP(E143,FUNCIONES!A$2:C$82,2,0)</f>
        <v>#N/A</v>
      </c>
      <c r="D143" s="119" t="e">
        <f>VLOOKUP(E143,FUNCIONES!A$2:C$82,3,0)</f>
        <v>#N/A</v>
      </c>
      <c r="E143" s="119"/>
      <c r="F143" s="119"/>
      <c r="G143" s="106" t="str">
        <f>VLOOKUP(H143,PELIGROS!A$1:G$445,2,0)</f>
        <v>MAQUINARIA O EQUIPO</v>
      </c>
      <c r="H143" s="93" t="s">
        <v>163</v>
      </c>
      <c r="I143" s="93" t="s">
        <v>1214</v>
      </c>
      <c r="J143" s="106" t="str">
        <f>VLOOKUP(H143,PELIGROS!A$2:G$445,3,0)</f>
        <v>SORDERA, ESTRÉS, HIPOACUSIA, CEFALA,IRRITABILIDAD</v>
      </c>
      <c r="K143" s="103" t="s">
        <v>31</v>
      </c>
      <c r="L143" s="106" t="str">
        <f>VLOOKUP(H143,PELIGROS!A$2:G$445,4,0)</f>
        <v>Inspecciones planeadas e inspecciones no planeadas, procedimientos de programas de seguridad y salud en el trabajo</v>
      </c>
      <c r="M143" s="106" t="str">
        <f>VLOOKUP(H143,PELIGROS!A$2:G$445,5,0)</f>
        <v>PVE RUIDO</v>
      </c>
      <c r="N143" s="103">
        <v>2</v>
      </c>
      <c r="O143" s="16">
        <v>3</v>
      </c>
      <c r="P143" s="16">
        <v>60</v>
      </c>
      <c r="Q143" s="16">
        <f t="shared" si="11"/>
        <v>6</v>
      </c>
      <c r="R143" s="16">
        <f t="shared" si="12"/>
        <v>360</v>
      </c>
      <c r="S143" s="93" t="str">
        <f t="shared" si="13"/>
        <v>M-6</v>
      </c>
      <c r="T143" s="35" t="str">
        <f t="shared" si="10"/>
        <v>II</v>
      </c>
      <c r="U143" s="35" t="str">
        <f t="shared" si="14"/>
        <v>No Aceptable o Aceptable Con Control Especifico</v>
      </c>
      <c r="V143" s="122"/>
      <c r="W143" s="106" t="str">
        <f>VLOOKUP(H143,PELIGROS!A$2:G$445,6,0)</f>
        <v>SORDERA</v>
      </c>
      <c r="X143" s="17" t="s">
        <v>31</v>
      </c>
      <c r="Y143" s="17" t="s">
        <v>31</v>
      </c>
      <c r="Z143" s="17" t="s">
        <v>31</v>
      </c>
      <c r="AA143" s="15" t="s">
        <v>31</v>
      </c>
      <c r="AB143" s="15" t="str">
        <f>VLOOKUP(H143,PELIGROS!A$2:G$445,7,0)</f>
        <v>USO DE EPP</v>
      </c>
      <c r="AC143" s="17" t="s">
        <v>1240</v>
      </c>
      <c r="AD143" s="151"/>
    </row>
    <row r="144" spans="1:30" ht="48" customHeight="1" thickBot="1">
      <c r="A144" s="146"/>
      <c r="B144" s="146"/>
      <c r="C144" s="119" t="e">
        <f>VLOOKUP(E144,FUNCIONES!A$2:C$82,2,0)</f>
        <v>#N/A</v>
      </c>
      <c r="D144" s="119" t="e">
        <f>VLOOKUP(E144,FUNCIONES!A$2:C$82,3,0)</f>
        <v>#N/A</v>
      </c>
      <c r="E144" s="119"/>
      <c r="F144" s="119"/>
      <c r="G144" s="106" t="str">
        <f>VLOOKUP(H144,PELIGROS!A$1:G$445,2,0)</f>
        <v>ENERGÍA TÉRMICA, CAMBIO DE TEMPERATURA DURANTE LOS RECORRIDOS</v>
      </c>
      <c r="H144" s="93" t="s">
        <v>173</v>
      </c>
      <c r="I144" s="93" t="s">
        <v>1214</v>
      </c>
      <c r="J144" s="106" t="str">
        <f>VLOOKUP(H144,PELIGROS!A$2:G$445,3,0)</f>
        <v xml:space="preserve"> HIPOTERMIA</v>
      </c>
      <c r="K144" s="103" t="s">
        <v>31</v>
      </c>
      <c r="L144" s="106" t="str">
        <f>VLOOKUP(H144,PELIGROS!A$2:G$445,4,0)</f>
        <v>Inspecciones planeadas e inspecciones no planeadas, procedimientos de programas de seguridad y salud en el trabajo</v>
      </c>
      <c r="M144" s="106" t="str">
        <f>VLOOKUP(H144,PELIGROS!A$2:G$445,5,0)</f>
        <v>EPP OVEROLES TERMICOS</v>
      </c>
      <c r="N144" s="103">
        <v>2</v>
      </c>
      <c r="O144" s="16">
        <v>2</v>
      </c>
      <c r="P144" s="16">
        <v>10</v>
      </c>
      <c r="Q144" s="16">
        <f t="shared" si="11"/>
        <v>4</v>
      </c>
      <c r="R144" s="16">
        <f t="shared" si="12"/>
        <v>40</v>
      </c>
      <c r="S144" s="93" t="str">
        <f t="shared" si="13"/>
        <v>B-4</v>
      </c>
      <c r="T144" s="35" t="str">
        <f t="shared" si="10"/>
        <v>III</v>
      </c>
      <c r="U144" s="35" t="str">
        <f t="shared" si="14"/>
        <v>Mejorable</v>
      </c>
      <c r="V144" s="122"/>
      <c r="W144" s="106" t="str">
        <f>VLOOKUP(H144,PELIGROS!A$2:G$445,6,0)</f>
        <v xml:space="preserve"> HIPOTERMIA</v>
      </c>
      <c r="X144" s="17" t="s">
        <v>31</v>
      </c>
      <c r="Y144" s="17" t="s">
        <v>31</v>
      </c>
      <c r="Z144" s="17" t="s">
        <v>31</v>
      </c>
      <c r="AA144" s="15" t="s">
        <v>31</v>
      </c>
      <c r="AB144" s="15" t="str">
        <f>VLOOKUP(H144,PELIGROS!A$2:G$445,7,0)</f>
        <v>N/A</v>
      </c>
      <c r="AC144" s="17" t="s">
        <v>1244</v>
      </c>
      <c r="AD144" s="151"/>
    </row>
    <row r="145" spans="1:30" ht="48" customHeight="1" thickBot="1">
      <c r="A145" s="146"/>
      <c r="B145" s="146"/>
      <c r="C145" s="119" t="e">
        <f>VLOOKUP(E145,FUNCIONES!A$2:C$82,2,0)</f>
        <v>#N/A</v>
      </c>
      <c r="D145" s="119" t="e">
        <f>VLOOKUP(E145,FUNCIONES!A$2:C$82,3,0)</f>
        <v>#N/A</v>
      </c>
      <c r="E145" s="119"/>
      <c r="F145" s="119"/>
      <c r="G145" s="106" t="str">
        <f>VLOOKUP(H145,PELIGROS!A$1:G$445,2,0)</f>
        <v>MAQUINARIA O EQUIPO</v>
      </c>
      <c r="H145" s="93" t="s">
        <v>176</v>
      </c>
      <c r="I145" s="93" t="s">
        <v>1214</v>
      </c>
      <c r="J145" s="106" t="str">
        <f>VLOOKUP(H145,PELIGROS!A$2:G$445,3,0)</f>
        <v>LESIONES  OSTEOMUSCULARES,  LESIONES OSTEOARTICULARES, SÍNTOMAS NEUROLÓGICOS</v>
      </c>
      <c r="K145" s="103" t="s">
        <v>31</v>
      </c>
      <c r="L145" s="106" t="str">
        <f>VLOOKUP(H145,PELIGROS!A$2:G$445,4,0)</f>
        <v>Inspecciones planeadas e inspecciones no planeadas, procedimientos de programas de seguridad y salud en el trabajo</v>
      </c>
      <c r="M145" s="106" t="str">
        <f>VLOOKUP(H145,PELIGROS!A$2:G$445,5,0)</f>
        <v>PVE RUIDO</v>
      </c>
      <c r="N145" s="103">
        <v>2</v>
      </c>
      <c r="O145" s="16">
        <v>3</v>
      </c>
      <c r="P145" s="16">
        <v>60</v>
      </c>
      <c r="Q145" s="16">
        <f t="shared" si="11"/>
        <v>6</v>
      </c>
      <c r="R145" s="16">
        <f t="shared" si="12"/>
        <v>360</v>
      </c>
      <c r="S145" s="93" t="str">
        <f t="shared" si="13"/>
        <v>M-6</v>
      </c>
      <c r="T145" s="35" t="str">
        <f t="shared" si="10"/>
        <v>II</v>
      </c>
      <c r="U145" s="35" t="str">
        <f t="shared" si="14"/>
        <v>No Aceptable o Aceptable Con Control Especifico</v>
      </c>
      <c r="V145" s="122"/>
      <c r="W145" s="106" t="str">
        <f>VLOOKUP(H145,PELIGROS!A$2:G$445,6,0)</f>
        <v>SÍNTOMAS NEUROLÓGICOS</v>
      </c>
      <c r="X145" s="17" t="s">
        <v>31</v>
      </c>
      <c r="Y145" s="17" t="s">
        <v>31</v>
      </c>
      <c r="Z145" s="17" t="s">
        <v>31</v>
      </c>
      <c r="AA145" s="15" t="s">
        <v>31</v>
      </c>
      <c r="AB145" s="15" t="str">
        <f>VLOOKUP(H145,PELIGROS!A$2:G$445,7,0)</f>
        <v>N/A</v>
      </c>
      <c r="AC145" s="17" t="s">
        <v>1241</v>
      </c>
      <c r="AD145" s="151"/>
    </row>
    <row r="146" spans="1:30" ht="48" customHeight="1" thickBot="1">
      <c r="A146" s="146"/>
      <c r="B146" s="146"/>
      <c r="C146" s="119" t="e">
        <f>VLOOKUP(E146,FUNCIONES!A$2:C$82,2,0)</f>
        <v>#N/A</v>
      </c>
      <c r="D146" s="119" t="e">
        <f>VLOOKUP(E146,FUNCIONES!A$2:C$82,3,0)</f>
        <v>#N/A</v>
      </c>
      <c r="E146" s="119"/>
      <c r="F146" s="119"/>
      <c r="G146" s="106" t="str">
        <f>VLOOKUP(H146,PELIGROS!A$1:G$445,2,0)</f>
        <v>GASES Y VAPORES</v>
      </c>
      <c r="H146" s="93" t="s">
        <v>249</v>
      </c>
      <c r="I146" s="93" t="s">
        <v>1254</v>
      </c>
      <c r="J146" s="106" t="str">
        <f>VLOOKUP(H146,PELIGROS!A$2:G$445,3,0)</f>
        <v xml:space="preserve"> LESIONES EN LA PIEL, IRRITACIÓN EN VÍAS  RESPIRATORIAS, MUERTE</v>
      </c>
      <c r="K146" s="103" t="s">
        <v>31</v>
      </c>
      <c r="L146" s="106" t="str">
        <f>VLOOKUP(H146,PELIGROS!A$2:G$445,4,0)</f>
        <v>Inspecciones planeadas e inspecciones no planeadas, procedimientos de programas de seguridad y salud en el trabajo</v>
      </c>
      <c r="M146" s="106" t="str">
        <f>VLOOKUP(H146,PELIGROS!A$2:G$445,5,0)</f>
        <v>EPP TAPABOCAS, CARETAS CON FILTROS</v>
      </c>
      <c r="N146" s="103">
        <v>2</v>
      </c>
      <c r="O146" s="16">
        <v>2</v>
      </c>
      <c r="P146" s="16">
        <v>60</v>
      </c>
      <c r="Q146" s="16">
        <f t="shared" si="11"/>
        <v>4</v>
      </c>
      <c r="R146" s="16">
        <f t="shared" si="12"/>
        <v>240</v>
      </c>
      <c r="S146" s="93" t="str">
        <f t="shared" si="13"/>
        <v>B-4</v>
      </c>
      <c r="T146" s="35" t="str">
        <f t="shared" si="10"/>
        <v>II</v>
      </c>
      <c r="U146" s="35" t="str">
        <f t="shared" si="14"/>
        <v>No Aceptable o Aceptable Con Control Especifico</v>
      </c>
      <c r="V146" s="122"/>
      <c r="W146" s="106" t="str">
        <f>VLOOKUP(H146,PELIGROS!A$2:G$445,6,0)</f>
        <v xml:space="preserve"> MUERTE</v>
      </c>
      <c r="X146" s="17" t="s">
        <v>31</v>
      </c>
      <c r="Y146" s="17" t="s">
        <v>31</v>
      </c>
      <c r="Z146" s="17" t="s">
        <v>31</v>
      </c>
      <c r="AA146" s="15" t="s">
        <v>31</v>
      </c>
      <c r="AB146" s="15" t="str">
        <f>VLOOKUP(H146,PELIGROS!A$2:G$445,7,0)</f>
        <v>USO Y MANEJO ADECUADO DE E.P.P.</v>
      </c>
      <c r="AC146" s="17" t="s">
        <v>1258</v>
      </c>
      <c r="AD146" s="151"/>
    </row>
    <row r="147" spans="1:30" ht="48" customHeight="1" thickBot="1">
      <c r="A147" s="146"/>
      <c r="B147" s="146"/>
      <c r="C147" s="119" t="e">
        <f>VLOOKUP(E147,FUNCIONES!A$2:C$82,2,0)</f>
        <v>#N/A</v>
      </c>
      <c r="D147" s="119" t="e">
        <f>VLOOKUP(E147,FUNCIONES!A$2:C$82,3,0)</f>
        <v>#N/A</v>
      </c>
      <c r="E147" s="119"/>
      <c r="F147" s="119"/>
      <c r="G147" s="106" t="str">
        <f>VLOOKUP(H147,PELIGROS!A$1:G$445,2,0)</f>
        <v>MATERIAL PARTICULADO</v>
      </c>
      <c r="H147" s="93" t="s">
        <v>268</v>
      </c>
      <c r="I147" s="93" t="s">
        <v>1254</v>
      </c>
      <c r="J147" s="106" t="str">
        <f>VLOOKUP(H147,PELIGROS!A$2:G$445,3,0)</f>
        <v>NEUMOCONIOSIS, BRONQUITIS, ASMA, SILICOSIS</v>
      </c>
      <c r="K147" s="103" t="s">
        <v>31</v>
      </c>
      <c r="L147" s="106" t="str">
        <f>VLOOKUP(H147,PELIGROS!A$2:G$445,4,0)</f>
        <v>Inspecciones planeadas e inspecciones no planeadas, procedimientos de programas de seguridad y salud en el trabajo</v>
      </c>
      <c r="M147" s="106" t="str">
        <f>VLOOKUP(H147,PELIGROS!A$2:G$445,5,0)</f>
        <v>EPP MASCARILLAS Y FILTROS</v>
      </c>
      <c r="N147" s="103">
        <v>2</v>
      </c>
      <c r="O147" s="16">
        <v>3</v>
      </c>
      <c r="P147" s="16">
        <v>25</v>
      </c>
      <c r="Q147" s="16">
        <f t="shared" si="11"/>
        <v>6</v>
      </c>
      <c r="R147" s="16">
        <f t="shared" si="12"/>
        <v>150</v>
      </c>
      <c r="S147" s="93" t="str">
        <f t="shared" si="13"/>
        <v>M-6</v>
      </c>
      <c r="T147" s="35" t="str">
        <f t="shared" si="10"/>
        <v>II</v>
      </c>
      <c r="U147" s="35" t="str">
        <f t="shared" si="14"/>
        <v>No Aceptable o Aceptable Con Control Especifico</v>
      </c>
      <c r="V147" s="122"/>
      <c r="W147" s="106" t="str">
        <f>VLOOKUP(H147,PELIGROS!A$2:G$445,6,0)</f>
        <v>NEUMOCONIOSIS</v>
      </c>
      <c r="X147" s="17" t="s">
        <v>31</v>
      </c>
      <c r="Y147" s="17" t="s">
        <v>31</v>
      </c>
      <c r="Z147" s="17" t="s">
        <v>31</v>
      </c>
      <c r="AA147" s="15" t="s">
        <v>31</v>
      </c>
      <c r="AB147" s="15" t="str">
        <f>VLOOKUP(H147,PELIGROS!A$2:G$445,7,0)</f>
        <v>USO Y MANEJO DE LOS EPP</v>
      </c>
      <c r="AC147" s="17" t="s">
        <v>1245</v>
      </c>
      <c r="AD147" s="151"/>
    </row>
    <row r="148" spans="1:30" ht="48" customHeight="1" thickBot="1">
      <c r="A148" s="146"/>
      <c r="B148" s="146"/>
      <c r="C148" s="119" t="e">
        <f>VLOOKUP(E148,FUNCIONES!A$2:C$82,2,0)</f>
        <v>#N/A</v>
      </c>
      <c r="D148" s="119" t="e">
        <f>VLOOKUP(E148,FUNCIONES!A$2:C$82,3,0)</f>
        <v>#N/A</v>
      </c>
      <c r="E148" s="119"/>
      <c r="F148" s="119"/>
      <c r="G148" s="106" t="str">
        <f>VLOOKUP(H148,PELIGROS!A$1:G$445,2,0)</f>
        <v xml:space="preserve">POLVOS INORGÁNICOS </v>
      </c>
      <c r="H148" s="93" t="s">
        <v>273</v>
      </c>
      <c r="I148" s="93" t="s">
        <v>1254</v>
      </c>
      <c r="J148" s="106" t="str">
        <f>VLOOKUP(H148,PELIGROS!A$2:G$445,3,0)</f>
        <v xml:space="preserve">ASMA,GRIPA, NEUMOCONIOSIS </v>
      </c>
      <c r="K148" s="103" t="s">
        <v>31</v>
      </c>
      <c r="L148" s="106" t="str">
        <f>VLOOKUP(H148,PELIGROS!A$2:G$445,4,0)</f>
        <v>Inspecciones planeadas e inspecciones no planeadas, procedimientos de programas de seguridad y salud en el trabajo</v>
      </c>
      <c r="M148" s="106" t="str">
        <f>VLOOKUP(H148,PELIGROS!A$2:G$445,5,0)</f>
        <v>EPP MASCARILLAS Y FILTROS</v>
      </c>
      <c r="N148" s="103">
        <v>2</v>
      </c>
      <c r="O148" s="16">
        <v>3</v>
      </c>
      <c r="P148" s="16">
        <v>25</v>
      </c>
      <c r="Q148" s="16">
        <f t="shared" si="11"/>
        <v>6</v>
      </c>
      <c r="R148" s="16">
        <f t="shared" si="12"/>
        <v>150</v>
      </c>
      <c r="S148" s="93" t="str">
        <f t="shared" si="13"/>
        <v>M-6</v>
      </c>
      <c r="T148" s="35" t="str">
        <f t="shared" si="10"/>
        <v>II</v>
      </c>
      <c r="U148" s="35" t="str">
        <f t="shared" si="14"/>
        <v>No Aceptable o Aceptable Con Control Especifico</v>
      </c>
      <c r="V148" s="122"/>
      <c r="W148" s="106" t="str">
        <f>VLOOKUP(H148,PELIGROS!A$2:G$445,6,0)</f>
        <v>NEUMOCONIOSIS</v>
      </c>
      <c r="X148" s="17" t="s">
        <v>31</v>
      </c>
      <c r="Y148" s="17" t="s">
        <v>31</v>
      </c>
      <c r="Z148" s="17" t="s">
        <v>31</v>
      </c>
      <c r="AA148" s="15" t="s">
        <v>31</v>
      </c>
      <c r="AB148" s="15" t="str">
        <f>VLOOKUP(H148,PELIGROS!A$2:G$445,7,0)</f>
        <v>LIMPIEZA</v>
      </c>
      <c r="AC148" s="17" t="s">
        <v>1246</v>
      </c>
      <c r="AD148" s="151"/>
    </row>
    <row r="149" spans="1:30" ht="48" customHeight="1" thickBot="1">
      <c r="A149" s="146"/>
      <c r="B149" s="146"/>
      <c r="C149" s="119" t="e">
        <f>VLOOKUP(E149,FUNCIONES!A$2:C$82,2,0)</f>
        <v>#N/A</v>
      </c>
      <c r="D149" s="119" t="e">
        <f>VLOOKUP(E149,FUNCIONES!A$2:C$82,3,0)</f>
        <v>#N/A</v>
      </c>
      <c r="E149" s="119"/>
      <c r="F149" s="119"/>
      <c r="G149" s="106" t="str">
        <f>VLOOKUP(H149,PELIGROS!A$1:G$445,2,0)</f>
        <v>NATURALEZA DE LA TAREA</v>
      </c>
      <c r="H149" s="93" t="s">
        <v>75</v>
      </c>
      <c r="I149" s="93" t="s">
        <v>1211</v>
      </c>
      <c r="J149" s="106" t="str">
        <f>VLOOKUP(H149,PELIGROS!A$2:G$445,3,0)</f>
        <v>ESTRÉS,  TRANSTORNOS DEL SUEÑO</v>
      </c>
      <c r="K149" s="103" t="s">
        <v>31</v>
      </c>
      <c r="L149" s="106" t="str">
        <f>VLOOKUP(H149,PELIGROS!A$2:G$445,4,0)</f>
        <v>N/A</v>
      </c>
      <c r="M149" s="106" t="str">
        <f>VLOOKUP(H149,PELIGROS!A$2:G$445,5,0)</f>
        <v>PVE PSICOSOCIAL</v>
      </c>
      <c r="N149" s="103">
        <v>2</v>
      </c>
      <c r="O149" s="16">
        <v>3</v>
      </c>
      <c r="P149" s="16">
        <v>10</v>
      </c>
      <c r="Q149" s="16">
        <f t="shared" si="11"/>
        <v>6</v>
      </c>
      <c r="R149" s="16">
        <f t="shared" si="12"/>
        <v>60</v>
      </c>
      <c r="S149" s="93" t="str">
        <f t="shared" si="13"/>
        <v>M-6</v>
      </c>
      <c r="T149" s="35" t="str">
        <f t="shared" si="10"/>
        <v>III</v>
      </c>
      <c r="U149" s="35" t="str">
        <f t="shared" si="14"/>
        <v>Mejorable</v>
      </c>
      <c r="V149" s="122"/>
      <c r="W149" s="106" t="str">
        <f>VLOOKUP(H149,PELIGROS!A$2:G$445,6,0)</f>
        <v>ESTRÉS</v>
      </c>
      <c r="X149" s="17" t="s">
        <v>31</v>
      </c>
      <c r="Y149" s="17" t="s">
        <v>31</v>
      </c>
      <c r="Z149" s="17" t="s">
        <v>31</v>
      </c>
      <c r="AA149" s="15" t="s">
        <v>31</v>
      </c>
      <c r="AB149" s="15" t="str">
        <f>VLOOKUP(H149,PELIGROS!A$2:G$445,7,0)</f>
        <v>N/A</v>
      </c>
      <c r="AC149" s="122" t="s">
        <v>1199</v>
      </c>
      <c r="AD149" s="151"/>
    </row>
    <row r="150" spans="1:30" ht="48" customHeight="1" thickBot="1">
      <c r="A150" s="146"/>
      <c r="B150" s="146"/>
      <c r="C150" s="119" t="e">
        <f>VLOOKUP(E150,FUNCIONES!A$2:C$82,2,0)</f>
        <v>#N/A</v>
      </c>
      <c r="D150" s="119" t="e">
        <f>VLOOKUP(E150,FUNCIONES!A$2:C$82,3,0)</f>
        <v>#N/A</v>
      </c>
      <c r="E150" s="119"/>
      <c r="F150" s="119"/>
      <c r="G150" s="106" t="str">
        <f>VLOOKUP(H150,PELIGROS!A$1:G$445,2,0)</f>
        <v xml:space="preserve"> ALTA CONCENTRACIÓN</v>
      </c>
      <c r="H150" s="93" t="s">
        <v>87</v>
      </c>
      <c r="I150" s="93" t="s">
        <v>1211</v>
      </c>
      <c r="J150" s="106" t="str">
        <f>VLOOKUP(H150,PELIGROS!A$2:G$445,3,0)</f>
        <v>ESTRÉS, DEPRESIÓN, TRANSTORNOS DEL SUEÑO, AUSENCIA DE ATENCIÓN</v>
      </c>
      <c r="K150" s="103" t="s">
        <v>31</v>
      </c>
      <c r="L150" s="106" t="str">
        <f>VLOOKUP(H150,PELIGROS!A$2:G$445,4,0)</f>
        <v>N/A</v>
      </c>
      <c r="M150" s="106" t="str">
        <f>VLOOKUP(H150,PELIGROS!A$2:G$445,5,0)</f>
        <v>PVE PSICOSOCIAL</v>
      </c>
      <c r="N150" s="103">
        <v>2</v>
      </c>
      <c r="O150" s="16">
        <v>1</v>
      </c>
      <c r="P150" s="16">
        <v>10</v>
      </c>
      <c r="Q150" s="16">
        <f t="shared" si="11"/>
        <v>2</v>
      </c>
      <c r="R150" s="16">
        <f t="shared" si="12"/>
        <v>20</v>
      </c>
      <c r="S150" s="93" t="str">
        <f t="shared" si="13"/>
        <v>B-2</v>
      </c>
      <c r="T150" s="35" t="str">
        <f t="shared" si="10"/>
        <v>IV</v>
      </c>
      <c r="U150" s="35" t="str">
        <f t="shared" si="14"/>
        <v>Aceptable</v>
      </c>
      <c r="V150" s="122"/>
      <c r="W150" s="106" t="str">
        <f>VLOOKUP(H150,PELIGROS!A$2:G$445,6,0)</f>
        <v>ESTRÉS, ALTERACIÓN DEL SISTEMA NERVIOSO</v>
      </c>
      <c r="X150" s="17" t="s">
        <v>31</v>
      </c>
      <c r="Y150" s="17" t="s">
        <v>31</v>
      </c>
      <c r="Z150" s="17" t="s">
        <v>31</v>
      </c>
      <c r="AA150" s="15" t="s">
        <v>31</v>
      </c>
      <c r="AB150" s="15" t="str">
        <f>VLOOKUP(H150,PELIGROS!A$2:G$445,7,0)</f>
        <v>N/A</v>
      </c>
      <c r="AC150" s="122"/>
      <c r="AD150" s="151"/>
    </row>
    <row r="151" spans="1:30" ht="48" customHeight="1" thickBot="1">
      <c r="A151" s="146"/>
      <c r="B151" s="146"/>
      <c r="C151" s="119" t="e">
        <f>VLOOKUP(E151,FUNCIONES!A$2:C$82,2,0)</f>
        <v>#N/A</v>
      </c>
      <c r="D151" s="119" t="e">
        <f>VLOOKUP(E151,FUNCIONES!A$2:C$82,3,0)</f>
        <v>#N/A</v>
      </c>
      <c r="E151" s="119"/>
      <c r="F151" s="119"/>
      <c r="G151" s="106" t="str">
        <f>VLOOKUP(H151,PELIGROS!A$1:G$445,2,0)</f>
        <v>Forzadas, Prolongadas</v>
      </c>
      <c r="H151" s="93" t="s">
        <v>39</v>
      </c>
      <c r="I151" s="93" t="s">
        <v>1216</v>
      </c>
      <c r="J151" s="106" t="str">
        <f>VLOOKUP(H151,PELIGROS!A$2:G$445,3,0)</f>
        <v xml:space="preserve">Lesiones osteomusculares, lesiones osteoarticulares
</v>
      </c>
      <c r="K151" s="103" t="s">
        <v>31</v>
      </c>
      <c r="L151" s="106" t="str">
        <f>VLOOKUP(H151,PELIGROS!A$2:G$445,4,0)</f>
        <v>Inspecciones planeadas e inspecciones no planeadas, procedimientos de programas de seguridad y salud en el trabajo</v>
      </c>
      <c r="M151" s="106" t="str">
        <f>VLOOKUP(H151,PELIGROS!A$2:G$445,5,0)</f>
        <v>PVE Biomecánico, programa pausas activas, exámenes periódicos, recomendaciones, control de posturas</v>
      </c>
      <c r="N151" s="103">
        <v>2</v>
      </c>
      <c r="O151" s="16">
        <v>2</v>
      </c>
      <c r="P151" s="16">
        <v>25</v>
      </c>
      <c r="Q151" s="16">
        <f t="shared" si="11"/>
        <v>4</v>
      </c>
      <c r="R151" s="16">
        <f t="shared" si="12"/>
        <v>100</v>
      </c>
      <c r="S151" s="93" t="str">
        <f t="shared" si="13"/>
        <v>B-4</v>
      </c>
      <c r="T151" s="35" t="str">
        <f t="shared" si="10"/>
        <v>III</v>
      </c>
      <c r="U151" s="35" t="str">
        <f t="shared" si="14"/>
        <v>Mejorable</v>
      </c>
      <c r="V151" s="122"/>
      <c r="W151" s="106" t="str">
        <f>VLOOKUP(H151,PELIGROS!A$2:G$445,6,0)</f>
        <v>Enfermedades Osteomusculares</v>
      </c>
      <c r="X151" s="17" t="s">
        <v>31</v>
      </c>
      <c r="Y151" s="17" t="s">
        <v>31</v>
      </c>
      <c r="Z151" s="17" t="s">
        <v>31</v>
      </c>
      <c r="AA151" s="15" t="s">
        <v>31</v>
      </c>
      <c r="AB151" s="15" t="str">
        <f>VLOOKUP(H151,PELIGROS!A$2:G$445,7,0)</f>
        <v>Prevención en lesiones osteomusculares, líderes de pausas activas</v>
      </c>
      <c r="AC151" s="17" t="s">
        <v>1200</v>
      </c>
      <c r="AD151" s="151"/>
    </row>
    <row r="152" spans="1:30" ht="48" customHeight="1" thickBot="1">
      <c r="A152" s="146"/>
      <c r="B152" s="146"/>
      <c r="C152" s="119" t="e">
        <f>VLOOKUP(E152,FUNCIONES!A$2:C$82,2,0)</f>
        <v>#N/A</v>
      </c>
      <c r="D152" s="119" t="e">
        <f>VLOOKUP(E152,FUNCIONES!A$2:C$82,3,0)</f>
        <v>#N/A</v>
      </c>
      <c r="E152" s="119"/>
      <c r="F152" s="119"/>
      <c r="G152" s="106" t="str">
        <f>VLOOKUP(H152,PELIGROS!A$1:G$445,2,0)</f>
        <v>Movimientos repetitivos, Miembros Superiores</v>
      </c>
      <c r="H152" s="93" t="s">
        <v>46</v>
      </c>
      <c r="I152" s="93" t="s">
        <v>1216</v>
      </c>
      <c r="J152" s="106" t="str">
        <f>VLOOKUP(H152,PELIGROS!A$2:G$445,3,0)</f>
        <v>Lesiones Musculoesqueléticas</v>
      </c>
      <c r="K152" s="103" t="s">
        <v>31</v>
      </c>
      <c r="L152" s="106" t="str">
        <f>VLOOKUP(H152,PELIGROS!A$2:G$445,4,0)</f>
        <v>N/A</v>
      </c>
      <c r="M152" s="106" t="str">
        <f>VLOOKUP(H152,PELIGROS!A$2:G$445,5,0)</f>
        <v>PVE BIomécanico, programa pausas activas, examenes periódicos, recomendaicones, control de posturas</v>
      </c>
      <c r="N152" s="103">
        <v>2</v>
      </c>
      <c r="O152" s="16">
        <v>3</v>
      </c>
      <c r="P152" s="16">
        <v>10</v>
      </c>
      <c r="Q152" s="16">
        <f t="shared" si="11"/>
        <v>6</v>
      </c>
      <c r="R152" s="16">
        <f t="shared" si="12"/>
        <v>60</v>
      </c>
      <c r="S152" s="93" t="str">
        <f t="shared" si="13"/>
        <v>M-6</v>
      </c>
      <c r="T152" s="35" t="str">
        <f t="shared" si="10"/>
        <v>III</v>
      </c>
      <c r="U152" s="35" t="str">
        <f t="shared" si="14"/>
        <v>Mejorable</v>
      </c>
      <c r="V152" s="122"/>
      <c r="W152" s="106" t="str">
        <f>VLOOKUP(H152,PELIGROS!A$2:G$445,6,0)</f>
        <v>Enfermedades musculoesqueleticas</v>
      </c>
      <c r="X152" s="17" t="s">
        <v>31</v>
      </c>
      <c r="Y152" s="17" t="s">
        <v>31</v>
      </c>
      <c r="Z152" s="17" t="s">
        <v>31</v>
      </c>
      <c r="AA152" s="15" t="s">
        <v>31</v>
      </c>
      <c r="AB152" s="15" t="str">
        <f>VLOOKUP(H152,PELIGROS!A$2:G$445,7,0)</f>
        <v>Prevención en lesiones osteomusculares, líderes de pausas activas</v>
      </c>
      <c r="AC152" s="17" t="s">
        <v>1247</v>
      </c>
      <c r="AD152" s="151"/>
    </row>
    <row r="153" spans="1:30" ht="48" customHeight="1" thickBot="1">
      <c r="A153" s="146"/>
      <c r="B153" s="146"/>
      <c r="C153" s="119" t="e">
        <f>VLOOKUP(E153,FUNCIONES!A$2:C$82,2,0)</f>
        <v>#N/A</v>
      </c>
      <c r="D153" s="119" t="e">
        <f>VLOOKUP(E153,FUNCIONES!A$2:C$82,3,0)</f>
        <v>#N/A</v>
      </c>
      <c r="E153" s="119"/>
      <c r="F153" s="119"/>
      <c r="G153" s="106" t="str">
        <f>VLOOKUP(H153,PELIGROS!A$1:G$445,2,0)</f>
        <v>Carga de un peso mayor al recomendado</v>
      </c>
      <c r="H153" s="93" t="s">
        <v>485</v>
      </c>
      <c r="I153" s="93" t="s">
        <v>1216</v>
      </c>
      <c r="J153" s="106" t="str">
        <f>VLOOKUP(H153,PELIGROS!A$2:G$445,3,0)</f>
        <v>Lesiones osteomusculares, lesiones osteoarticulares</v>
      </c>
      <c r="K153" s="103" t="s">
        <v>31</v>
      </c>
      <c r="L153" s="106" t="str">
        <f>VLOOKUP(H153,PELIGROS!A$2:G$445,4,0)</f>
        <v>Inspecciones planeadas e inspecciones no planeadas, procedimientos de programas de seguridad y salud en el trabajo</v>
      </c>
      <c r="M153" s="106" t="str">
        <f>VLOOKUP(H153,PELIGROS!A$2:G$445,5,0)</f>
        <v>PVE Biomecánico, programa pausas activas, exámenes periódicos, recomendaciones, control de posturas</v>
      </c>
      <c r="N153" s="103">
        <v>2</v>
      </c>
      <c r="O153" s="16">
        <v>2</v>
      </c>
      <c r="P153" s="16">
        <v>25</v>
      </c>
      <c r="Q153" s="16">
        <f t="shared" si="11"/>
        <v>4</v>
      </c>
      <c r="R153" s="16">
        <f t="shared" si="12"/>
        <v>100</v>
      </c>
      <c r="S153" s="93" t="str">
        <f t="shared" si="13"/>
        <v>B-4</v>
      </c>
      <c r="T153" s="35" t="str">
        <f t="shared" si="10"/>
        <v>III</v>
      </c>
      <c r="U153" s="35" t="str">
        <f t="shared" si="14"/>
        <v>Mejorable</v>
      </c>
      <c r="V153" s="122"/>
      <c r="W153" s="106" t="str">
        <f>VLOOKUP(H153,PELIGROS!A$2:G$445,6,0)</f>
        <v>Enfermedades del sistema osteomuscular</v>
      </c>
      <c r="X153" s="17" t="s">
        <v>31</v>
      </c>
      <c r="Y153" s="17" t="s">
        <v>31</v>
      </c>
      <c r="Z153" s="17" t="s">
        <v>31</v>
      </c>
      <c r="AA153" s="15" t="s">
        <v>31</v>
      </c>
      <c r="AB153" s="15" t="str">
        <f>VLOOKUP(H153,PELIGROS!A$2:G$445,7,0)</f>
        <v>Prevención en lesiones osteomusculares, Líderes en pausas activas</v>
      </c>
      <c r="AC153" s="17" t="s">
        <v>1248</v>
      </c>
      <c r="AD153" s="151"/>
    </row>
    <row r="154" spans="1:30" ht="48" customHeight="1" thickBot="1">
      <c r="A154" s="146"/>
      <c r="B154" s="146"/>
      <c r="C154" s="119" t="e">
        <f>VLOOKUP(E154,FUNCIONES!A$2:C$82,2,0)</f>
        <v>#N/A</v>
      </c>
      <c r="D154" s="119" t="e">
        <f>VLOOKUP(E154,FUNCIONES!A$2:C$82,3,0)</f>
        <v>#N/A</v>
      </c>
      <c r="E154" s="119"/>
      <c r="F154" s="119"/>
      <c r="G154" s="106" t="str">
        <f>VLOOKUP(H154,PELIGROS!A$1:G$445,2,0)</f>
        <v>Atropellamiento, Envestir</v>
      </c>
      <c r="H154" s="93" t="s">
        <v>1186</v>
      </c>
      <c r="I154" s="93" t="s">
        <v>1210</v>
      </c>
      <c r="J154" s="106" t="str">
        <f>VLOOKUP(H154,PELIGROS!A$2:G$445,3,0)</f>
        <v>Lesiones, pérdidas materiales, muerte</v>
      </c>
      <c r="K154" s="103" t="s">
        <v>31</v>
      </c>
      <c r="L154" s="106" t="str">
        <f>VLOOKUP(H154,PELIGROS!A$2:G$445,4,0)</f>
        <v>Inspecciones planeadas e inspecciones no planeadas, procedimientos de programas de seguridad y salud en el trabajo</v>
      </c>
      <c r="M154" s="106" t="str">
        <f>VLOOKUP(H154,PELIGROS!A$2:G$445,5,0)</f>
        <v>Programa de seguridad vial, señalización</v>
      </c>
      <c r="N154" s="103">
        <v>2</v>
      </c>
      <c r="O154" s="16">
        <v>3</v>
      </c>
      <c r="P154" s="16">
        <v>60</v>
      </c>
      <c r="Q154" s="16">
        <f t="shared" si="11"/>
        <v>6</v>
      </c>
      <c r="R154" s="16">
        <f t="shared" si="12"/>
        <v>360</v>
      </c>
      <c r="S154" s="93" t="str">
        <f t="shared" si="13"/>
        <v>M-6</v>
      </c>
      <c r="T154" s="35" t="str">
        <f t="shared" si="10"/>
        <v>II</v>
      </c>
      <c r="U154" s="35" t="str">
        <f t="shared" si="14"/>
        <v>No Aceptable o Aceptable Con Control Especifico</v>
      </c>
      <c r="V154" s="122"/>
      <c r="W154" s="106" t="str">
        <f>VLOOKUP(H154,PELIGROS!A$2:G$445,6,0)</f>
        <v>Muerte</v>
      </c>
      <c r="X154" s="17" t="s">
        <v>31</v>
      </c>
      <c r="Y154" s="17" t="s">
        <v>31</v>
      </c>
      <c r="Z154" s="17" t="s">
        <v>31</v>
      </c>
      <c r="AA154" s="15" t="s">
        <v>31</v>
      </c>
      <c r="AB154" s="15" t="str">
        <f>VLOOKUP(H154,PELIGROS!A$2:G$445,7,0)</f>
        <v>Seguridad vial y manejo defensivo, aseguramiento de áreas de trabajo</v>
      </c>
      <c r="AC154" s="17" t="s">
        <v>1209</v>
      </c>
      <c r="AD154" s="151"/>
    </row>
    <row r="155" spans="1:30" ht="48" customHeight="1" thickBot="1">
      <c r="A155" s="146"/>
      <c r="B155" s="146"/>
      <c r="C155" s="119" t="e">
        <f>VLOOKUP(E155,FUNCIONES!A$2:C$82,2,0)</f>
        <v>#N/A</v>
      </c>
      <c r="D155" s="119" t="e">
        <f>VLOOKUP(E155,FUNCIONES!A$2:C$82,3,0)</f>
        <v>#N/A</v>
      </c>
      <c r="E155" s="119"/>
      <c r="F155" s="119"/>
      <c r="G155" s="106" t="str">
        <f>VLOOKUP(H155,PELIGROS!A$1:G$445,2,0)</f>
        <v>Inadecuadas conexiones eléctricas-saturación en tomas de energía</v>
      </c>
      <c r="H155" s="93" t="s">
        <v>565</v>
      </c>
      <c r="I155" s="93" t="s">
        <v>1210</v>
      </c>
      <c r="J155" s="106" t="str">
        <f>VLOOKUP(H155,PELIGROS!A$2:G$445,3,0)</f>
        <v>Quemaduras, electrocución, muerte</v>
      </c>
      <c r="K155" s="103" t="s">
        <v>31</v>
      </c>
      <c r="L155" s="106" t="str">
        <f>VLOOKUP(H155,PELIGROS!A$2:G$445,4,0)</f>
        <v>Inspecciones planeadas e inspecciones no planeadas, procedimientos de programas de seguridad y salud en el trabajo</v>
      </c>
      <c r="M155" s="106" t="str">
        <f>VLOOKUP(H155,PELIGROS!A$2:G$445,5,0)</f>
        <v>E.P.P. Bota dieléctrica, Casco dieléctrico</v>
      </c>
      <c r="N155" s="103">
        <v>2</v>
      </c>
      <c r="O155" s="16">
        <v>2</v>
      </c>
      <c r="P155" s="16">
        <v>100</v>
      </c>
      <c r="Q155" s="16">
        <f t="shared" si="11"/>
        <v>4</v>
      </c>
      <c r="R155" s="16">
        <f t="shared" si="12"/>
        <v>400</v>
      </c>
      <c r="S155" s="93" t="str">
        <f t="shared" si="13"/>
        <v>B-4</v>
      </c>
      <c r="T155" s="35" t="str">
        <f t="shared" si="10"/>
        <v>II</v>
      </c>
      <c r="U155" s="35" t="str">
        <f t="shared" si="14"/>
        <v>No Aceptable o Aceptable Con Control Especifico</v>
      </c>
      <c r="V155" s="122"/>
      <c r="W155" s="106" t="str">
        <f>VLOOKUP(H155,PELIGROS!A$2:G$445,6,0)</f>
        <v>Muerte</v>
      </c>
      <c r="X155" s="17" t="s">
        <v>31</v>
      </c>
      <c r="Y155" s="17" t="s">
        <v>31</v>
      </c>
      <c r="Z155" s="17" t="s">
        <v>31</v>
      </c>
      <c r="AA155" s="15" t="s">
        <v>31</v>
      </c>
      <c r="AB155" s="15" t="str">
        <f>VLOOKUP(H155,PELIGROS!A$2:G$445,7,0)</f>
        <v>Uso y manejo adecuado de E.P.P., actos y condiciones inseguras</v>
      </c>
      <c r="AC155" s="17" t="s">
        <v>1273</v>
      </c>
      <c r="AD155" s="151"/>
    </row>
    <row r="156" spans="1:30" ht="48" customHeight="1" thickBot="1">
      <c r="A156" s="146"/>
      <c r="B156" s="146"/>
      <c r="C156" s="119" t="e">
        <f>VLOOKUP(E156,FUNCIONES!A$2:C$82,2,0)</f>
        <v>#N/A</v>
      </c>
      <c r="D156" s="119" t="e">
        <f>VLOOKUP(E156,FUNCIONES!A$2:C$82,3,0)</f>
        <v>#N/A</v>
      </c>
      <c r="E156" s="119"/>
      <c r="F156" s="119"/>
      <c r="G156" s="106" t="str">
        <f>VLOOKUP(H156,PELIGROS!A$1:G$445,2,0)</f>
        <v>Ingreso a pozos, Red de acueducto o excavaciones</v>
      </c>
      <c r="H156" s="93" t="s">
        <v>570</v>
      </c>
      <c r="I156" s="93" t="s">
        <v>1210</v>
      </c>
      <c r="J156" s="106" t="str">
        <f>VLOOKUP(H156,PELIGROS!A$2:G$445,3,0)</f>
        <v>Intoxicación, asfixicia, daños vías resiratorias, muerte</v>
      </c>
      <c r="K156" s="103" t="s">
        <v>31</v>
      </c>
      <c r="L156" s="106" t="str">
        <f>VLOOKUP(H156,PELIGROS!A$2:G$445,4,0)</f>
        <v>Inspecciones planeadas e inspecciones no planeadas, procedimientos de programas de seguridad y salud en el trabajo</v>
      </c>
      <c r="M156" s="106" t="str">
        <f>VLOOKUP(H156,PELIGROS!A$2:G$445,5,0)</f>
        <v>E.P.P. Colectivos, Tripoide</v>
      </c>
      <c r="N156" s="103">
        <v>2</v>
      </c>
      <c r="O156" s="16">
        <v>2</v>
      </c>
      <c r="P156" s="16">
        <v>25</v>
      </c>
      <c r="Q156" s="16">
        <f t="shared" si="11"/>
        <v>4</v>
      </c>
      <c r="R156" s="16">
        <f t="shared" si="12"/>
        <v>100</v>
      </c>
      <c r="S156" s="93" t="str">
        <f t="shared" si="13"/>
        <v>B-4</v>
      </c>
      <c r="T156" s="35" t="str">
        <f t="shared" si="10"/>
        <v>III</v>
      </c>
      <c r="U156" s="35" t="str">
        <f t="shared" si="14"/>
        <v>Mejorable</v>
      </c>
      <c r="V156" s="122"/>
      <c r="W156" s="106" t="str">
        <f>VLOOKUP(H156,PELIGROS!A$2:G$445,6,0)</f>
        <v>Muerte</v>
      </c>
      <c r="X156" s="17" t="s">
        <v>31</v>
      </c>
      <c r="Y156" s="17" t="s">
        <v>31</v>
      </c>
      <c r="Z156" s="17" t="s">
        <v>31</v>
      </c>
      <c r="AA156" s="15" t="s">
        <v>31</v>
      </c>
      <c r="AB156" s="15" t="str">
        <f>VLOOKUP(H156,PELIGROS!A$2:G$445,7,0)</f>
        <v>Trabajo seguro en espacios confinados y manejo de medidores de gases, diligenciamiento de permisos de trabajos, uso y manejo adecuado de E.P.P.</v>
      </c>
      <c r="AC156" s="17" t="s">
        <v>1249</v>
      </c>
      <c r="AD156" s="151"/>
    </row>
    <row r="157" spans="1:30" ht="48" customHeight="1" thickBot="1">
      <c r="A157" s="146"/>
      <c r="B157" s="146"/>
      <c r="C157" s="119" t="e">
        <f>VLOOKUP(E157,FUNCIONES!A$2:C$82,2,0)</f>
        <v>#N/A</v>
      </c>
      <c r="D157" s="119" t="e">
        <f>VLOOKUP(E157,FUNCIONES!A$2:C$82,3,0)</f>
        <v>#N/A</v>
      </c>
      <c r="E157" s="119"/>
      <c r="F157" s="119"/>
      <c r="G157" s="106" t="str">
        <f>VLOOKUP(H157,PELIGROS!A$1:G$445,2,0)</f>
        <v>Reparación de redes e instalaciones</v>
      </c>
      <c r="H157" s="93" t="s">
        <v>575</v>
      </c>
      <c r="I157" s="93" t="s">
        <v>1210</v>
      </c>
      <c r="J157" s="106" t="str">
        <f>VLOOKUP(H157,PELIGROS!A$2:G$445,3,0)</f>
        <v>Atrapamiento, apastamiento, lesiones, fracturas, muerte</v>
      </c>
      <c r="K157" s="103" t="s">
        <v>31</v>
      </c>
      <c r="L157" s="106" t="str">
        <f>VLOOKUP(H157,PELIGROS!A$2:G$445,4,0)</f>
        <v>Inspecciones planeadas e inspecciones no planeadas, procedimientos de programas de seguridad y salud en el trabajo</v>
      </c>
      <c r="M157" s="106" t="str">
        <f>VLOOKUP(H157,PELIGROS!A$2:G$445,5,0)</f>
        <v>E.P.P. Colectivos entibados y cajas de entibados</v>
      </c>
      <c r="N157" s="103">
        <v>2</v>
      </c>
      <c r="O157" s="16">
        <v>2</v>
      </c>
      <c r="P157" s="16">
        <v>100</v>
      </c>
      <c r="Q157" s="16">
        <f t="shared" si="11"/>
        <v>4</v>
      </c>
      <c r="R157" s="16">
        <f t="shared" si="12"/>
        <v>400</v>
      </c>
      <c r="S157" s="93" t="str">
        <f t="shared" si="13"/>
        <v>B-4</v>
      </c>
      <c r="T157" s="35" t="str">
        <f t="shared" si="10"/>
        <v>II</v>
      </c>
      <c r="U157" s="35" t="str">
        <f t="shared" si="14"/>
        <v>No Aceptable o Aceptable Con Control Especifico</v>
      </c>
      <c r="V157" s="122"/>
      <c r="W157" s="106" t="str">
        <f>VLOOKUP(H157,PELIGROS!A$2:G$445,6,0)</f>
        <v>Muerte</v>
      </c>
      <c r="X157" s="17" t="s">
        <v>31</v>
      </c>
      <c r="Y157" s="17" t="s">
        <v>31</v>
      </c>
      <c r="Z157" s="17" t="s">
        <v>31</v>
      </c>
      <c r="AA157" s="15" t="s">
        <v>31</v>
      </c>
      <c r="AB157" s="15" t="str">
        <f>VLOOKUP(H157,PELIGROS!A$2:G$445,7,0)</f>
        <v>Prevención en riesgo en excavaciones y manejo de entibados, prevención en roturas de redes de gas antural, diligenciamieto de permisos de trabajo, uso y manejo adecuado de E.P.P.</v>
      </c>
      <c r="AC157" s="17" t="s">
        <v>1249</v>
      </c>
      <c r="AD157" s="151"/>
    </row>
    <row r="158" spans="1:30" ht="48" customHeight="1" thickBot="1">
      <c r="A158" s="146"/>
      <c r="B158" s="146"/>
      <c r="C158" s="119" t="e">
        <f>VLOOKUP(E158,FUNCIONES!A$2:C$82,2,0)</f>
        <v>#N/A</v>
      </c>
      <c r="D158" s="119" t="e">
        <f>VLOOKUP(E158,FUNCIONES!A$2:C$82,3,0)</f>
        <v>#N/A</v>
      </c>
      <c r="E158" s="119"/>
      <c r="F158" s="119"/>
      <c r="G158" s="106" t="str">
        <f>VLOOKUP(H158,PELIGROS!A$1:G$445,2,0)</f>
        <v>Superficies de trabajo irregulares o deslizantes</v>
      </c>
      <c r="H158" s="93" t="s">
        <v>596</v>
      </c>
      <c r="I158" s="93" t="s">
        <v>1210</v>
      </c>
      <c r="J158" s="106" t="str">
        <f>VLOOKUP(H158,PELIGROS!A$2:G$445,3,0)</f>
        <v>Caidas del mismo nivel, fracturas, golpe con objetos, caídas de objetos, obstrucción de rutas de evacuación</v>
      </c>
      <c r="K158" s="103" t="s">
        <v>31</v>
      </c>
      <c r="L158" s="106" t="str">
        <f>VLOOKUP(H158,PELIGROS!A$2:G$445,4,0)</f>
        <v>N/A</v>
      </c>
      <c r="M158" s="106" t="str">
        <f>VLOOKUP(H158,PELIGROS!A$2:G$445,5,0)</f>
        <v>N/A</v>
      </c>
      <c r="N158" s="103">
        <v>2</v>
      </c>
      <c r="O158" s="16">
        <v>3</v>
      </c>
      <c r="P158" s="16">
        <v>25</v>
      </c>
      <c r="Q158" s="16">
        <f t="shared" si="11"/>
        <v>6</v>
      </c>
      <c r="R158" s="16">
        <f t="shared" si="12"/>
        <v>150</v>
      </c>
      <c r="S158" s="93" t="str">
        <f t="shared" si="13"/>
        <v>M-6</v>
      </c>
      <c r="T158" s="35" t="str">
        <f t="shared" si="10"/>
        <v>II</v>
      </c>
      <c r="U158" s="35" t="str">
        <f t="shared" si="14"/>
        <v>No Aceptable o Aceptable Con Control Especifico</v>
      </c>
      <c r="V158" s="122"/>
      <c r="W158" s="106" t="str">
        <f>VLOOKUP(H158,PELIGROS!A$2:G$445,6,0)</f>
        <v>Caídas de distinto nivel</v>
      </c>
      <c r="X158" s="17" t="s">
        <v>31</v>
      </c>
      <c r="Y158" s="17" t="s">
        <v>31</v>
      </c>
      <c r="Z158" s="17" t="s">
        <v>31</v>
      </c>
      <c r="AA158" s="15" t="s">
        <v>31</v>
      </c>
      <c r="AB158" s="15" t="str">
        <f>VLOOKUP(H158,PELIGROS!A$2:G$445,7,0)</f>
        <v>Pautas Básicas en orden y aseo en el lugar de trabajo, actos y condiciones inseguras</v>
      </c>
      <c r="AC158" s="17" t="s">
        <v>1201</v>
      </c>
      <c r="AD158" s="151"/>
    </row>
    <row r="159" spans="1:30" ht="48" customHeight="1" thickBot="1">
      <c r="A159" s="146"/>
      <c r="B159" s="146"/>
      <c r="C159" s="119" t="e">
        <f>VLOOKUP(E159,FUNCIONES!A$2:C$82,2,0)</f>
        <v>#N/A</v>
      </c>
      <c r="D159" s="119" t="e">
        <f>VLOOKUP(E159,FUNCIONES!A$2:C$82,3,0)</f>
        <v>#N/A</v>
      </c>
      <c r="E159" s="119"/>
      <c r="F159" s="119"/>
      <c r="G159" s="106" t="str">
        <f>VLOOKUP(H159,PELIGROS!A$1:G$445,2,0)</f>
        <v>Herramientas Manuales</v>
      </c>
      <c r="H159" s="93" t="s">
        <v>605</v>
      </c>
      <c r="I159" s="93" t="s">
        <v>1210</v>
      </c>
      <c r="J159" s="106" t="str">
        <f>VLOOKUP(H159,PELIGROS!A$2:G$445,3,0)</f>
        <v>Quemaduras, contusiones y lesiones</v>
      </c>
      <c r="K159" s="103" t="s">
        <v>31</v>
      </c>
      <c r="L159" s="106" t="str">
        <f>VLOOKUP(H159,PELIGROS!A$2:G$445,4,0)</f>
        <v>Inspecciones planeadas e inspecciones no planeadas, procedimientos de programas de seguridad y salud en el trabajo</v>
      </c>
      <c r="M159" s="106" t="str">
        <f>VLOOKUP(H159,PELIGROS!A$2:G$445,5,0)</f>
        <v>E.P.P.</v>
      </c>
      <c r="N159" s="103">
        <v>2</v>
      </c>
      <c r="O159" s="16">
        <v>3</v>
      </c>
      <c r="P159" s="16">
        <v>25</v>
      </c>
      <c r="Q159" s="16">
        <f t="shared" si="11"/>
        <v>6</v>
      </c>
      <c r="R159" s="16">
        <f t="shared" si="12"/>
        <v>150</v>
      </c>
      <c r="S159" s="93" t="str">
        <f t="shared" si="13"/>
        <v>M-6</v>
      </c>
      <c r="T159" s="35" t="str">
        <f t="shared" si="10"/>
        <v>II</v>
      </c>
      <c r="U159" s="35" t="str">
        <f t="shared" si="14"/>
        <v>No Aceptable o Aceptable Con Control Especifico</v>
      </c>
      <c r="V159" s="122"/>
      <c r="W159" s="106" t="str">
        <f>VLOOKUP(H159,PELIGROS!A$2:G$445,6,0)</f>
        <v>Amputación</v>
      </c>
      <c r="X159" s="17" t="s">
        <v>31</v>
      </c>
      <c r="Y159" s="17" t="s">
        <v>31</v>
      </c>
      <c r="Z159" s="17" t="s">
        <v>31</v>
      </c>
      <c r="AA159" s="15" t="s">
        <v>31</v>
      </c>
      <c r="AB159" s="15" t="str">
        <f>VLOOKUP(H159,PELIGROS!A$2:G$445,7,0)</f>
        <v xml:space="preserve">
Uso y manejo adecuado de E.P.P., uso y manejo adecuado de herramientas manuales y/o máqinas y equipos</v>
      </c>
      <c r="AC159" s="17" t="s">
        <v>1250</v>
      </c>
      <c r="AD159" s="151"/>
    </row>
    <row r="160" spans="1:30" ht="48" customHeight="1" thickBot="1">
      <c r="A160" s="146"/>
      <c r="B160" s="146"/>
      <c r="C160" s="119" t="e">
        <f>VLOOKUP(E160,FUNCIONES!A$2:C$82,2,0)</f>
        <v>#N/A</v>
      </c>
      <c r="D160" s="119" t="e">
        <f>VLOOKUP(E160,FUNCIONES!A$2:C$82,3,0)</f>
        <v>#N/A</v>
      </c>
      <c r="E160" s="119"/>
      <c r="F160" s="119"/>
      <c r="G160" s="106" t="str">
        <f>VLOOKUP(H160,PELIGROS!A$1:G$445,2,0)</f>
        <v>Maquinaria y equipo</v>
      </c>
      <c r="H160" s="93" t="s">
        <v>611</v>
      </c>
      <c r="I160" s="93" t="s">
        <v>1210</v>
      </c>
      <c r="J160" s="106" t="str">
        <f>VLOOKUP(H160,PELIGROS!A$2:G$445,3,0)</f>
        <v>Atrapamiento, amputación, aplastamiento, fractura, muerte</v>
      </c>
      <c r="K160" s="103" t="s">
        <v>31</v>
      </c>
      <c r="L160" s="106" t="str">
        <f>VLOOKUP(H160,PELIGROS!A$2:G$445,4,0)</f>
        <v>Inspecciones planeadas e inspecciones no planeadas, procedimientos de programas de seguridad y salud en el trabajo</v>
      </c>
      <c r="M160" s="106" t="str">
        <f>VLOOKUP(H160,PELIGROS!A$2:G$445,5,0)</f>
        <v>E.P.P.</v>
      </c>
      <c r="N160" s="103">
        <v>2</v>
      </c>
      <c r="O160" s="16">
        <v>3</v>
      </c>
      <c r="P160" s="16">
        <v>60</v>
      </c>
      <c r="Q160" s="16">
        <f t="shared" si="11"/>
        <v>6</v>
      </c>
      <c r="R160" s="16">
        <f t="shared" si="12"/>
        <v>360</v>
      </c>
      <c r="S160" s="93" t="str">
        <f t="shared" si="13"/>
        <v>M-6</v>
      </c>
      <c r="T160" s="35" t="str">
        <f t="shared" si="10"/>
        <v>II</v>
      </c>
      <c r="U160" s="35" t="str">
        <f t="shared" si="14"/>
        <v>No Aceptable o Aceptable Con Control Especifico</v>
      </c>
      <c r="V160" s="122"/>
      <c r="W160" s="106" t="str">
        <f>VLOOKUP(H160,PELIGROS!A$2:G$445,6,0)</f>
        <v>Aplastamiento</v>
      </c>
      <c r="X160" s="17" t="s">
        <v>31</v>
      </c>
      <c r="Y160" s="17" t="s">
        <v>31</v>
      </c>
      <c r="Z160" s="17" t="s">
        <v>31</v>
      </c>
      <c r="AA160" s="15" t="s">
        <v>31</v>
      </c>
      <c r="AB160" s="15" t="str">
        <f>VLOOKUP(H160,PELIGROS!A$2:G$445,7,0)</f>
        <v>Uso y manejo adecuado de E.P.P., uso y manejo adecuado de herramientas amnuales y/o máquinas y equipos</v>
      </c>
      <c r="AC160" s="17" t="s">
        <v>1251</v>
      </c>
      <c r="AD160" s="151"/>
    </row>
    <row r="161" spans="1:30" ht="48" customHeight="1" thickBot="1">
      <c r="A161" s="146"/>
      <c r="B161" s="146"/>
      <c r="C161" s="119" t="e">
        <f>VLOOKUP(E161,FUNCIONES!A$2:C$82,2,0)</f>
        <v>#N/A</v>
      </c>
      <c r="D161" s="119" t="e">
        <f>VLOOKUP(E161,FUNCIONES!A$2:C$82,3,0)</f>
        <v>#N/A</v>
      </c>
      <c r="E161" s="119"/>
      <c r="F161" s="119"/>
      <c r="G161" s="106" t="str">
        <f>VLOOKUP(H161,PELIGROS!A$1:G$445,2,0)</f>
        <v>Atraco, golpiza, atentados y secuestrados</v>
      </c>
      <c r="H161" s="93" t="s">
        <v>56</v>
      </c>
      <c r="I161" s="93" t="s">
        <v>1210</v>
      </c>
      <c r="J161" s="106" t="str">
        <f>VLOOKUP(H161,PELIGROS!A$2:G$445,3,0)</f>
        <v>Estrés, golpes, Secuestros</v>
      </c>
      <c r="K161" s="103" t="s">
        <v>31</v>
      </c>
      <c r="L161" s="106" t="str">
        <f>VLOOKUP(H161,PELIGROS!A$2:G$445,4,0)</f>
        <v>Inspecciones planeadas e inspecciones no planeadas, procedimientos de programas de seguridad y salud en el trabajo</v>
      </c>
      <c r="M161" s="106" t="str">
        <f>VLOOKUP(H161,PELIGROS!A$2:G$445,5,0)</f>
        <v xml:space="preserve">Uniformes Corporativos, Caquetas corporativas, Carnetización
</v>
      </c>
      <c r="N161" s="103">
        <v>2</v>
      </c>
      <c r="O161" s="16">
        <v>3</v>
      </c>
      <c r="P161" s="16">
        <v>60</v>
      </c>
      <c r="Q161" s="16">
        <f t="shared" si="11"/>
        <v>6</v>
      </c>
      <c r="R161" s="16">
        <f t="shared" si="12"/>
        <v>360</v>
      </c>
      <c r="S161" s="93" t="str">
        <f t="shared" si="13"/>
        <v>M-6</v>
      </c>
      <c r="T161" s="35" t="str">
        <f t="shared" si="10"/>
        <v>II</v>
      </c>
      <c r="U161" s="35" t="str">
        <f t="shared" si="14"/>
        <v>No Aceptable o Aceptable Con Control Especifico</v>
      </c>
      <c r="V161" s="122"/>
      <c r="W161" s="106" t="str">
        <f>VLOOKUP(H161,PELIGROS!A$2:G$445,6,0)</f>
        <v>Secuestros</v>
      </c>
      <c r="X161" s="17" t="s">
        <v>31</v>
      </c>
      <c r="Y161" s="17" t="s">
        <v>31</v>
      </c>
      <c r="Z161" s="17" t="s">
        <v>31</v>
      </c>
      <c r="AA161" s="15" t="s">
        <v>31</v>
      </c>
      <c r="AB161" s="15" t="str">
        <f>VLOOKUP(H161,PELIGROS!A$2:G$445,7,0)</f>
        <v>N/A</v>
      </c>
      <c r="AC161" s="17" t="s">
        <v>1222</v>
      </c>
      <c r="AD161" s="151"/>
    </row>
    <row r="162" spans="1:30" ht="48" customHeight="1" thickBot="1">
      <c r="A162" s="146"/>
      <c r="B162" s="146"/>
      <c r="C162" s="119" t="e">
        <f>VLOOKUP(E162,FUNCIONES!A$2:C$82,2,0)</f>
        <v>#N/A</v>
      </c>
      <c r="D162" s="119" t="e">
        <f>VLOOKUP(E162,FUNCIONES!A$2:C$82,3,0)</f>
        <v>#N/A</v>
      </c>
      <c r="E162" s="119"/>
      <c r="F162" s="119"/>
      <c r="G162" s="106" t="str">
        <f>VLOOKUP(H162,PELIGROS!A$1:G$445,2,0)</f>
        <v>MANTENIMIENTO DE PUENTE GRUAS, LIMPIEZA DE CANALES, MANTENIMIENTO DE INSTALACIONES LOCATIVAS, MANTENIMIENTO Y REPARACIÓN DE POZOS</v>
      </c>
      <c r="H162" s="93" t="s">
        <v>623</v>
      </c>
      <c r="I162" s="93" t="s">
        <v>1210</v>
      </c>
      <c r="J162" s="106" t="str">
        <f>VLOOKUP(H162,PELIGROS!A$2:G$445,3,0)</f>
        <v>LESIONES, FRACTURAS, MUERTE</v>
      </c>
      <c r="K162" s="103" t="s">
        <v>31</v>
      </c>
      <c r="L162" s="106" t="str">
        <f>VLOOKUP(H162,PELIGROS!A$2:G$445,4,0)</f>
        <v>Inspecciones planeadas e inspecciones no planeadas, procedimientos de programas de seguridad y salud en el trabajo</v>
      </c>
      <c r="M162" s="106" t="str">
        <f>VLOOKUP(H162,PELIGROS!A$2:G$445,5,0)</f>
        <v>EPP</v>
      </c>
      <c r="N162" s="103">
        <v>2</v>
      </c>
      <c r="O162" s="16">
        <v>2</v>
      </c>
      <c r="P162" s="16">
        <v>100</v>
      </c>
      <c r="Q162" s="16">
        <f t="shared" si="11"/>
        <v>4</v>
      </c>
      <c r="R162" s="16">
        <f t="shared" si="12"/>
        <v>400</v>
      </c>
      <c r="S162" s="93" t="str">
        <f t="shared" si="13"/>
        <v>B-4</v>
      </c>
      <c r="T162" s="35" t="str">
        <f t="shared" si="10"/>
        <v>II</v>
      </c>
      <c r="U162" s="35" t="str">
        <f t="shared" si="14"/>
        <v>No Aceptable o Aceptable Con Control Especifico</v>
      </c>
      <c r="V162" s="122"/>
      <c r="W162" s="106" t="str">
        <f>VLOOKUP(H162,PELIGROS!A$2:G$445,6,0)</f>
        <v>MUERTE</v>
      </c>
      <c r="X162" s="17" t="s">
        <v>31</v>
      </c>
      <c r="Y162" s="17" t="s">
        <v>31</v>
      </c>
      <c r="Z162" s="17" t="s">
        <v>31</v>
      </c>
      <c r="AA162" s="15" t="s">
        <v>31</v>
      </c>
      <c r="AB162" s="15" t="str">
        <f>VLOOKUP(H162,PELIGROS!A$2:G$445,7,0)</f>
        <v>CERTIFICACIÓN Y/O ENTRENAMIENTO EN TRABAJO SEGURO EN ALTURAS; DILGENCIAMIENTO DE PERMISO DE TRABAJO; USO Y MANEJO ADECUADO DE E.P.P.; ARME Y DESARME DE ANDAMIOS</v>
      </c>
      <c r="AC162" s="17" t="s">
        <v>1274</v>
      </c>
      <c r="AD162" s="151"/>
    </row>
    <row r="163" spans="1:30" ht="45.75" customHeight="1" thickBot="1">
      <c r="A163" s="146"/>
      <c r="B163" s="146"/>
      <c r="C163" s="120" t="e">
        <f>VLOOKUP(E163,FUNCIONES!A$2:C$82,2,0)</f>
        <v>#N/A</v>
      </c>
      <c r="D163" s="120" t="e">
        <f>VLOOKUP(E163,FUNCIONES!A$2:C$82,3,0)</f>
        <v>#N/A</v>
      </c>
      <c r="E163" s="120"/>
      <c r="F163" s="120"/>
      <c r="G163" s="107" t="str">
        <f>VLOOKUP(H163,PELIGROS!A$1:G$445,2,0)</f>
        <v>SISMOS, INCENDIOS, INUNDACIONES, TERREMOTOS, VENDAVALES, DERRUMBE</v>
      </c>
      <c r="H163" s="94" t="s">
        <v>61</v>
      </c>
      <c r="I163" s="94" t="s">
        <v>1220</v>
      </c>
      <c r="J163" s="107" t="str">
        <f>VLOOKUP(H163,PELIGROS!A$2:G$445,3,0)</f>
        <v>SISMOS, INCENDIOS, INUNDACIONES, TERREMOTOS, VENDAVALES</v>
      </c>
      <c r="K163" s="104" t="s">
        <v>31</v>
      </c>
      <c r="L163" s="107" t="str">
        <f>VLOOKUP(H163,PELIGROS!A$2:G$445,4,0)</f>
        <v>Inspecciones planeadas e inspecciones no planeadas, procedimientos de programas de seguridad y salud en el trabajo</v>
      </c>
      <c r="M163" s="107" t="str">
        <f>VLOOKUP(H163,PELIGROS!A$2:G$445,5,0)</f>
        <v>BRIGADAS DE EMERGENCIAS</v>
      </c>
      <c r="N163" s="104">
        <v>1</v>
      </c>
      <c r="O163" s="19">
        <v>1</v>
      </c>
      <c r="P163" s="19">
        <v>100</v>
      </c>
      <c r="Q163" s="19">
        <f t="shared" si="11"/>
        <v>1</v>
      </c>
      <c r="R163" s="19">
        <f t="shared" si="12"/>
        <v>100</v>
      </c>
      <c r="S163" s="94">
        <f t="shared" si="13"/>
        <v>0</v>
      </c>
      <c r="T163" s="36" t="str">
        <f t="shared" si="10"/>
        <v>III</v>
      </c>
      <c r="U163" s="36" t="str">
        <f t="shared" si="14"/>
        <v>Mejorable</v>
      </c>
      <c r="V163" s="123"/>
      <c r="W163" s="107" t="str">
        <f>VLOOKUP(H163,PELIGROS!A$2:G$445,6,0)</f>
        <v>MUERTE</v>
      </c>
      <c r="X163" s="20" t="s">
        <v>31</v>
      </c>
      <c r="Y163" s="20" t="s">
        <v>31</v>
      </c>
      <c r="Z163" s="20" t="s">
        <v>31</v>
      </c>
      <c r="AA163" s="112" t="s">
        <v>31</v>
      </c>
      <c r="AB163" s="18" t="str">
        <f>VLOOKUP(H163,PELIGROS!A$2:G$445,7,0)</f>
        <v>ENTRENAMIENTO DE LA BRIGADA; DIVULGACIÓN DE PLAN DE EMERGENCIA</v>
      </c>
      <c r="AC163" s="104" t="s">
        <v>1256</v>
      </c>
      <c r="AD163" s="152"/>
    </row>
    <row r="164" spans="1:30" ht="45.75" customHeight="1" thickBot="1">
      <c r="A164" s="146"/>
      <c r="B164" s="146"/>
      <c r="C164" s="147" t="s">
        <v>1263</v>
      </c>
      <c r="D164" s="124" t="s">
        <v>1264</v>
      </c>
      <c r="E164" s="124" t="s">
        <v>1061</v>
      </c>
      <c r="F164" s="124" t="s">
        <v>1196</v>
      </c>
      <c r="G164" s="96" t="str">
        <f>VLOOKUP(H164,PELIGROS!A$1:G$445,2,0)</f>
        <v>Fluidos y Excrementos</v>
      </c>
      <c r="H164" s="89" t="s">
        <v>97</v>
      </c>
      <c r="I164" s="89" t="s">
        <v>1212</v>
      </c>
      <c r="J164" s="96" t="str">
        <f>VLOOKUP(H164,PELIGROS!A$2:G$445,3,0)</f>
        <v>Enfermedades Infectocontagiosas</v>
      </c>
      <c r="K164" s="100" t="s">
        <v>31</v>
      </c>
      <c r="L164" s="96" t="str">
        <f>VLOOKUP(H164,PELIGROS!A$2:G$445,4,0)</f>
        <v>N/A</v>
      </c>
      <c r="M164" s="96" t="str">
        <f>VLOOKUP(H164,PELIGROS!A$2:G$445,5,0)</f>
        <v>N/A</v>
      </c>
      <c r="N164" s="100">
        <v>2</v>
      </c>
      <c r="O164" s="62">
        <v>3</v>
      </c>
      <c r="P164" s="62">
        <v>25</v>
      </c>
      <c r="Q164" s="62">
        <f>N164*O164</f>
        <v>6</v>
      </c>
      <c r="R164" s="62">
        <f>P164*Q164</f>
        <v>150</v>
      </c>
      <c r="S164" s="89" t="str">
        <f>IF(Q164=40,"MA-40",IF(Q164=30,"MA-30",IF(Q164=20,"A-20",IF(Q164=10,"A-10",IF(Q164=24,"MA-24",IF(Q164=18,"A-18",IF(Q164=12,"A-12",IF(Q164=6,"M-6",IF(Q164=8,"M-8",IF(Q164=6,"M-6",IF(Q164=4,"B-4",IF(Q164=2,"B-2",))))))))))))</f>
        <v>M-6</v>
      </c>
      <c r="T164" s="55" t="str">
        <f t="shared" si="10"/>
        <v>II</v>
      </c>
      <c r="U164" s="55" t="str">
        <f>IF(T164=0,"",IF(T164="IV","Aceptable",IF(T164="III","Mejorable",IF(T164="II","No Aceptable o Aceptable Con Control Especifico",IF(T164="I","No Aceptable","")))))</f>
        <v>No Aceptable o Aceptable Con Control Especifico</v>
      </c>
      <c r="V164" s="127">
        <v>10</v>
      </c>
      <c r="W164" s="96" t="str">
        <f>VLOOKUP(H164,PELIGROS!A$2:G$445,6,0)</f>
        <v>Posibles enfermedades</v>
      </c>
      <c r="X164" s="64" t="s">
        <v>31</v>
      </c>
      <c r="Y164" s="64" t="s">
        <v>31</v>
      </c>
      <c r="Z164" s="64" t="s">
        <v>31</v>
      </c>
      <c r="AA164" s="65" t="s">
        <v>31</v>
      </c>
      <c r="AB164" s="65" t="str">
        <f>VLOOKUP(H164,PELIGROS!A$2:G$445,7,0)</f>
        <v xml:space="preserve">Riesgo Biológico, Autocuidado y/o Uso y manejo adecuado de E.P.P.
</v>
      </c>
      <c r="AC164" s="127" t="s">
        <v>1255</v>
      </c>
      <c r="AD164" s="147" t="s">
        <v>1197</v>
      </c>
    </row>
    <row r="165" spans="1:30" ht="45.75" customHeight="1" thickBot="1">
      <c r="A165" s="146"/>
      <c r="B165" s="146"/>
      <c r="C165" s="148"/>
      <c r="D165" s="125"/>
      <c r="E165" s="125"/>
      <c r="F165" s="125"/>
      <c r="G165" s="97" t="str">
        <f>VLOOKUP(H165,PELIGROS!A$1:G$445,2,0)</f>
        <v>Parásitos</v>
      </c>
      <c r="H165" s="90" t="s">
        <v>104</v>
      </c>
      <c r="I165" s="90" t="s">
        <v>1212</v>
      </c>
      <c r="J165" s="97" t="str">
        <f>VLOOKUP(H165,PELIGROS!A$2:G$445,3,0)</f>
        <v>Lesiones, infecciones parasitarias</v>
      </c>
      <c r="K165" s="99" t="s">
        <v>31</v>
      </c>
      <c r="L165" s="97" t="str">
        <f>VLOOKUP(H165,PELIGROS!A$2:G$445,4,0)</f>
        <v>N/A</v>
      </c>
      <c r="M165" s="97" t="str">
        <f>VLOOKUP(H165,PELIGROS!A$2:G$445,5,0)</f>
        <v>N/A</v>
      </c>
      <c r="N165" s="99">
        <v>2</v>
      </c>
      <c r="O165" s="56">
        <v>3</v>
      </c>
      <c r="P165" s="56">
        <v>25</v>
      </c>
      <c r="Q165" s="56">
        <f t="shared" ref="Q165:Q181" si="15">N165*O165</f>
        <v>6</v>
      </c>
      <c r="R165" s="56">
        <f t="shared" ref="R165:R181" si="16">P165*Q165</f>
        <v>150</v>
      </c>
      <c r="S165" s="90" t="str">
        <f t="shared" ref="S165:S181" si="17">IF(Q165=40,"MA-40",IF(Q165=30,"MA-30",IF(Q165=20,"A-20",IF(Q165=10,"A-10",IF(Q165=24,"MA-24",IF(Q165=18,"A-18",IF(Q165=12,"A-12",IF(Q165=6,"M-6",IF(Q165=8,"M-8",IF(Q165=6,"M-6",IF(Q165=4,"B-4",IF(Q165=2,"B-2",))))))))))))</f>
        <v>M-6</v>
      </c>
      <c r="T165" s="57" t="str">
        <f t="shared" si="10"/>
        <v>II</v>
      </c>
      <c r="U165" s="57" t="str">
        <f t="shared" ref="U165:U181" si="18">IF(T165=0,"",IF(T165="IV","Aceptable",IF(T165="III","Mejorable",IF(T165="II","No Aceptable o Aceptable Con Control Especifico",IF(T165="I","No Aceptable","")))))</f>
        <v>No Aceptable o Aceptable Con Control Especifico</v>
      </c>
      <c r="V165" s="128"/>
      <c r="W165" s="97" t="str">
        <f>VLOOKUP(H165,PELIGROS!A$2:G$445,6,0)</f>
        <v>Enfermedades Parasitarias</v>
      </c>
      <c r="X165" s="58" t="s">
        <v>31</v>
      </c>
      <c r="Y165" s="58" t="s">
        <v>31</v>
      </c>
      <c r="Z165" s="58" t="s">
        <v>31</v>
      </c>
      <c r="AA165" s="59" t="s">
        <v>31</v>
      </c>
      <c r="AB165" s="59" t="str">
        <f>VLOOKUP(H165,PELIGROS!A$2:G$445,7,0)</f>
        <v xml:space="preserve">Riesgo Biológico, Autocuidado y/o Uso y manejo adecuado de E.P.P.
</v>
      </c>
      <c r="AC165" s="128"/>
      <c r="AD165" s="148"/>
    </row>
    <row r="166" spans="1:30" ht="45.75" customHeight="1" thickBot="1">
      <c r="A166" s="146"/>
      <c r="B166" s="146"/>
      <c r="C166" s="148"/>
      <c r="D166" s="125"/>
      <c r="E166" s="125"/>
      <c r="F166" s="125"/>
      <c r="G166" s="97" t="str">
        <f>VLOOKUP(H166,PELIGROS!A$1:G$445,2,0)</f>
        <v>Bacteria</v>
      </c>
      <c r="H166" s="90" t="s">
        <v>107</v>
      </c>
      <c r="I166" s="90" t="s">
        <v>1212</v>
      </c>
      <c r="J166" s="97" t="str">
        <f>VLOOKUP(H166,PELIGROS!A$2:G$445,3,0)</f>
        <v>Infecciones producidas por Bacterianas</v>
      </c>
      <c r="K166" s="99" t="s">
        <v>31</v>
      </c>
      <c r="L166" s="97" t="str">
        <f>VLOOKUP(H166,PELIGROS!A$2:G$445,4,0)</f>
        <v>Inspecciones planeadas e inspecciones no planeadas, procedimientos de programas de seguridad y salud en el trabajo</v>
      </c>
      <c r="M166" s="97" t="str">
        <f>VLOOKUP(H166,PELIGROS!A$2:G$445,5,0)</f>
        <v>Programa de vacunación, bota pantalon, overol, guantes, tapabocas, mascarillas con filtos</v>
      </c>
      <c r="N166" s="99">
        <v>2</v>
      </c>
      <c r="O166" s="56">
        <v>3</v>
      </c>
      <c r="P166" s="56">
        <v>10</v>
      </c>
      <c r="Q166" s="56">
        <f t="shared" si="15"/>
        <v>6</v>
      </c>
      <c r="R166" s="56">
        <f t="shared" si="16"/>
        <v>60</v>
      </c>
      <c r="S166" s="90" t="str">
        <f t="shared" si="17"/>
        <v>M-6</v>
      </c>
      <c r="T166" s="57" t="str">
        <f t="shared" si="10"/>
        <v>III</v>
      </c>
      <c r="U166" s="57" t="str">
        <f t="shared" si="18"/>
        <v>Mejorable</v>
      </c>
      <c r="V166" s="128"/>
      <c r="W166" s="97" t="str">
        <f>VLOOKUP(H166,PELIGROS!A$2:G$445,6,0)</f>
        <v xml:space="preserve">Enfermedades Infectocontagiosas
</v>
      </c>
      <c r="X166" s="58" t="s">
        <v>31</v>
      </c>
      <c r="Y166" s="58" t="s">
        <v>31</v>
      </c>
      <c r="Z166" s="58" t="s">
        <v>31</v>
      </c>
      <c r="AA166" s="59" t="s">
        <v>31</v>
      </c>
      <c r="AB166" s="59" t="str">
        <f>VLOOKUP(H166,PELIGROS!A$2:G$445,7,0)</f>
        <v xml:space="preserve">Riesgo Biológico, Autocuidado y/o Uso y manejo adecuado de E.P.P.
</v>
      </c>
      <c r="AC166" s="128"/>
      <c r="AD166" s="148"/>
    </row>
    <row r="167" spans="1:30" ht="45.75" customHeight="1" thickBot="1">
      <c r="A167" s="146"/>
      <c r="B167" s="146"/>
      <c r="C167" s="148"/>
      <c r="D167" s="125"/>
      <c r="E167" s="125"/>
      <c r="F167" s="125"/>
      <c r="G167" s="97" t="str">
        <f>VLOOKUP(H167,PELIGROS!A$1:G$445,2,0)</f>
        <v>Hongos</v>
      </c>
      <c r="H167" s="90" t="s">
        <v>116</v>
      </c>
      <c r="I167" s="90" t="s">
        <v>1212</v>
      </c>
      <c r="J167" s="97" t="str">
        <f>VLOOKUP(H167,PELIGROS!A$2:G$445,3,0)</f>
        <v>Micosis</v>
      </c>
      <c r="K167" s="99" t="s">
        <v>31</v>
      </c>
      <c r="L167" s="97" t="str">
        <f>VLOOKUP(H167,PELIGROS!A$2:G$445,4,0)</f>
        <v>Inspecciones planeadas e inspecciones no planeadas, procedimientos de programas de seguridad y salud en el trabajo</v>
      </c>
      <c r="M167" s="97" t="str">
        <f>VLOOKUP(H167,PELIGROS!A$2:G$445,5,0)</f>
        <v>Programa de vacunación, éxamenes periódicos</v>
      </c>
      <c r="N167" s="99">
        <v>2</v>
      </c>
      <c r="O167" s="56">
        <v>3</v>
      </c>
      <c r="P167" s="56">
        <v>10</v>
      </c>
      <c r="Q167" s="56">
        <f t="shared" si="15"/>
        <v>6</v>
      </c>
      <c r="R167" s="56">
        <f t="shared" si="16"/>
        <v>60</v>
      </c>
      <c r="S167" s="90" t="str">
        <f t="shared" si="17"/>
        <v>M-6</v>
      </c>
      <c r="T167" s="57" t="str">
        <f t="shared" si="10"/>
        <v>III</v>
      </c>
      <c r="U167" s="57" t="str">
        <f t="shared" si="18"/>
        <v>Mejorable</v>
      </c>
      <c r="V167" s="128"/>
      <c r="W167" s="97" t="str">
        <f>VLOOKUP(H167,PELIGROS!A$2:G$445,6,0)</f>
        <v>Micosis</v>
      </c>
      <c r="X167" s="58" t="s">
        <v>31</v>
      </c>
      <c r="Y167" s="58" t="s">
        <v>31</v>
      </c>
      <c r="Z167" s="58" t="s">
        <v>31</v>
      </c>
      <c r="AA167" s="59" t="s">
        <v>31</v>
      </c>
      <c r="AB167" s="59" t="str">
        <f>VLOOKUP(H167,PELIGROS!A$2:G$445,7,0)</f>
        <v xml:space="preserve">Riesgo Biológico, Autocuidado y/o Uso y manejo adecuado de E.P.P.
</v>
      </c>
      <c r="AC167" s="128"/>
      <c r="AD167" s="148"/>
    </row>
    <row r="168" spans="1:30" ht="45.75" customHeight="1" thickBot="1">
      <c r="A168" s="146"/>
      <c r="B168" s="146"/>
      <c r="C168" s="148"/>
      <c r="D168" s="125"/>
      <c r="E168" s="125"/>
      <c r="F168" s="125"/>
      <c r="G168" s="97" t="str">
        <f>VLOOKUP(H168,PELIGROS!A$1:G$445,2,0)</f>
        <v>Virus</v>
      </c>
      <c r="H168" s="90" t="s">
        <v>119</v>
      </c>
      <c r="I168" s="90" t="s">
        <v>1212</v>
      </c>
      <c r="J168" s="97" t="str">
        <f>VLOOKUP(H168,PELIGROS!A$2:G$445,3,0)</f>
        <v>Infecciones Virales</v>
      </c>
      <c r="K168" s="99" t="s">
        <v>31</v>
      </c>
      <c r="L168" s="97" t="str">
        <f>VLOOKUP(H168,PELIGROS!A$2:G$445,4,0)</f>
        <v>Inspecciones planeadas e inspecciones no planeadas, procedimientos de programas de seguridad y salud en el trabajo</v>
      </c>
      <c r="M168" s="97" t="str">
        <f>VLOOKUP(H168,PELIGROS!A$2:G$445,5,0)</f>
        <v>Programa de vacunación, bota pantalon, overol, guantes, tapabocas, mascarillas con filtos</v>
      </c>
      <c r="N168" s="99">
        <v>2</v>
      </c>
      <c r="O168" s="56">
        <v>3</v>
      </c>
      <c r="P168" s="56">
        <v>10</v>
      </c>
      <c r="Q168" s="56">
        <f t="shared" si="15"/>
        <v>6</v>
      </c>
      <c r="R168" s="56">
        <f t="shared" si="16"/>
        <v>60</v>
      </c>
      <c r="S168" s="90" t="str">
        <f t="shared" si="17"/>
        <v>M-6</v>
      </c>
      <c r="T168" s="57" t="str">
        <f t="shared" si="10"/>
        <v>III</v>
      </c>
      <c r="U168" s="57" t="str">
        <f t="shared" si="18"/>
        <v>Mejorable</v>
      </c>
      <c r="V168" s="128"/>
      <c r="W168" s="97" t="str">
        <f>VLOOKUP(H168,PELIGROS!A$2:G$445,6,0)</f>
        <v xml:space="preserve">Enfermedades Infectocontagiosas
</v>
      </c>
      <c r="X168" s="58" t="s">
        <v>31</v>
      </c>
      <c r="Y168" s="58" t="s">
        <v>31</v>
      </c>
      <c r="Z168" s="58" t="s">
        <v>31</v>
      </c>
      <c r="AA168" s="59" t="s">
        <v>31</v>
      </c>
      <c r="AB168" s="59" t="str">
        <f>VLOOKUP(H168,PELIGROS!A$2:G$445,7,0)</f>
        <v xml:space="preserve">Riesgo Biológico, Autocuidado y/o Uso y manejo adecuado de E.P.P.
</v>
      </c>
      <c r="AC168" s="128"/>
      <c r="AD168" s="148"/>
    </row>
    <row r="169" spans="1:30" ht="45.75" customHeight="1" thickBot="1">
      <c r="A169" s="146"/>
      <c r="B169" s="146"/>
      <c r="C169" s="148"/>
      <c r="D169" s="125"/>
      <c r="E169" s="125"/>
      <c r="F169" s="125"/>
      <c r="G169" s="97" t="str">
        <f>VLOOKUP(H169,PELIGROS!A$1:G$445,2,0)</f>
        <v>INFRAROJA, ULTRAVIOLETA, VISIBLE, RADIOFRECUENCIA, MICROONDAS, LASER</v>
      </c>
      <c r="H169" s="90" t="s">
        <v>66</v>
      </c>
      <c r="I169" s="90" t="s">
        <v>1214</v>
      </c>
      <c r="J169" s="97" t="str">
        <f>VLOOKUP(H169,PELIGROS!A$2:G$445,3,0)</f>
        <v>CÁNCER, LESIONES DÉRMICAS Y OCULARES</v>
      </c>
      <c r="K169" s="99" t="s">
        <v>31</v>
      </c>
      <c r="L169" s="97" t="str">
        <f>VLOOKUP(H169,PELIGROS!A$2:G$445,4,0)</f>
        <v>Inspecciones planeadas e inspecciones no planeadas, procedimientos de programas de seguridad y salud en el trabajo</v>
      </c>
      <c r="M169" s="97" t="str">
        <f>VLOOKUP(H169,PELIGROS!A$2:G$445,5,0)</f>
        <v>PROGRAMA BLOQUEADOR SOLAR</v>
      </c>
      <c r="N169" s="99">
        <v>2</v>
      </c>
      <c r="O169" s="56">
        <v>3</v>
      </c>
      <c r="P169" s="56">
        <v>10</v>
      </c>
      <c r="Q169" s="56">
        <f t="shared" si="15"/>
        <v>6</v>
      </c>
      <c r="R169" s="56">
        <f t="shared" si="16"/>
        <v>60</v>
      </c>
      <c r="S169" s="90" t="str">
        <f t="shared" si="17"/>
        <v>M-6</v>
      </c>
      <c r="T169" s="57" t="str">
        <f t="shared" si="10"/>
        <v>III</v>
      </c>
      <c r="U169" s="57" t="str">
        <f t="shared" si="18"/>
        <v>Mejorable</v>
      </c>
      <c r="V169" s="128"/>
      <c r="W169" s="97" t="str">
        <f>VLOOKUP(H169,PELIGROS!A$2:G$445,6,0)</f>
        <v>CÁNCER</v>
      </c>
      <c r="X169" s="58" t="s">
        <v>31</v>
      </c>
      <c r="Y169" s="58" t="s">
        <v>31</v>
      </c>
      <c r="Z169" s="58" t="s">
        <v>31</v>
      </c>
      <c r="AA169" s="59" t="s">
        <v>31</v>
      </c>
      <c r="AB169" s="59" t="s">
        <v>115</v>
      </c>
      <c r="AC169" s="58" t="s">
        <v>1239</v>
      </c>
      <c r="AD169" s="148"/>
    </row>
    <row r="170" spans="1:30" ht="45.75" customHeight="1" thickBot="1">
      <c r="A170" s="146"/>
      <c r="B170" s="146"/>
      <c r="C170" s="148"/>
      <c r="D170" s="125"/>
      <c r="E170" s="125"/>
      <c r="F170" s="125"/>
      <c r="G170" s="97" t="str">
        <f>VLOOKUP(H170,PELIGROS!A$1:G$445,2,0)</f>
        <v>MAQUINARIA O EQUIPO</v>
      </c>
      <c r="H170" s="90" t="s">
        <v>163</v>
      </c>
      <c r="I170" s="90" t="s">
        <v>1214</v>
      </c>
      <c r="J170" s="97" t="str">
        <f>VLOOKUP(H170,PELIGROS!A$2:G$445,3,0)</f>
        <v>SORDERA, ESTRÉS, HIPOACUSIA, CEFALA,IRRITABILIDAD</v>
      </c>
      <c r="K170" s="99" t="s">
        <v>31</v>
      </c>
      <c r="L170" s="97" t="str">
        <f>VLOOKUP(H170,PELIGROS!A$2:G$445,4,0)</f>
        <v>Inspecciones planeadas e inspecciones no planeadas, procedimientos de programas de seguridad y salud en el trabajo</v>
      </c>
      <c r="M170" s="97" t="str">
        <f>VLOOKUP(H170,PELIGROS!A$2:G$445,5,0)</f>
        <v>PVE RUIDO</v>
      </c>
      <c r="N170" s="99">
        <v>2</v>
      </c>
      <c r="O170" s="56">
        <v>3</v>
      </c>
      <c r="P170" s="56">
        <v>60</v>
      </c>
      <c r="Q170" s="56">
        <f t="shared" si="15"/>
        <v>6</v>
      </c>
      <c r="R170" s="56">
        <f t="shared" si="16"/>
        <v>360</v>
      </c>
      <c r="S170" s="90" t="str">
        <f t="shared" si="17"/>
        <v>M-6</v>
      </c>
      <c r="T170" s="57" t="str">
        <f t="shared" si="10"/>
        <v>II</v>
      </c>
      <c r="U170" s="57" t="str">
        <f t="shared" si="18"/>
        <v>No Aceptable o Aceptable Con Control Especifico</v>
      </c>
      <c r="V170" s="128"/>
      <c r="W170" s="97" t="str">
        <f>VLOOKUP(H170,PELIGROS!A$2:G$445,6,0)</f>
        <v>SORDERA</v>
      </c>
      <c r="X170" s="58" t="s">
        <v>31</v>
      </c>
      <c r="Y170" s="58" t="s">
        <v>31</v>
      </c>
      <c r="Z170" s="58" t="s">
        <v>31</v>
      </c>
      <c r="AA170" s="59" t="s">
        <v>31</v>
      </c>
      <c r="AB170" s="59" t="str">
        <f>VLOOKUP(H170,PELIGROS!A$2:G$445,7,0)</f>
        <v>USO DE EPP</v>
      </c>
      <c r="AC170" s="58" t="s">
        <v>1240</v>
      </c>
      <c r="AD170" s="148"/>
    </row>
    <row r="171" spans="1:30" ht="45.75" customHeight="1" thickBot="1">
      <c r="A171" s="146"/>
      <c r="B171" s="146"/>
      <c r="C171" s="148"/>
      <c r="D171" s="125"/>
      <c r="E171" s="125"/>
      <c r="F171" s="125"/>
      <c r="G171" s="97" t="str">
        <f>VLOOKUP(H171,PELIGROS!A$1:G$445,2,0)</f>
        <v>MAQUINARIA O EQUIPO</v>
      </c>
      <c r="H171" s="90" t="s">
        <v>176</v>
      </c>
      <c r="I171" s="90" t="s">
        <v>1214</v>
      </c>
      <c r="J171" s="97" t="str">
        <f>VLOOKUP(H171,PELIGROS!A$2:G$445,3,0)</f>
        <v>LESIONES  OSTEOMUSCULARES,  LESIONES OSTEOARTICULARES, SÍNTOMAS NEUROLÓGICOS</v>
      </c>
      <c r="K171" s="99" t="s">
        <v>31</v>
      </c>
      <c r="L171" s="97" t="str">
        <f>VLOOKUP(H171,PELIGROS!A$2:G$445,4,0)</f>
        <v>Inspecciones planeadas e inspecciones no planeadas, procedimientos de programas de seguridad y salud en el trabajo</v>
      </c>
      <c r="M171" s="97" t="str">
        <f>VLOOKUP(H171,PELIGROS!A$2:G$445,5,0)</f>
        <v>PVE RUIDO</v>
      </c>
      <c r="N171" s="99">
        <v>2</v>
      </c>
      <c r="O171" s="56">
        <v>3</v>
      </c>
      <c r="P171" s="56">
        <v>60</v>
      </c>
      <c r="Q171" s="56">
        <f t="shared" si="15"/>
        <v>6</v>
      </c>
      <c r="R171" s="56">
        <f t="shared" si="16"/>
        <v>360</v>
      </c>
      <c r="S171" s="90" t="str">
        <f t="shared" si="17"/>
        <v>M-6</v>
      </c>
      <c r="T171" s="57" t="str">
        <f t="shared" si="10"/>
        <v>II</v>
      </c>
      <c r="U171" s="57" t="str">
        <f t="shared" si="18"/>
        <v>No Aceptable o Aceptable Con Control Especifico</v>
      </c>
      <c r="V171" s="128"/>
      <c r="W171" s="97" t="str">
        <f>VLOOKUP(H171,PELIGROS!A$2:G$445,6,0)</f>
        <v>SÍNTOMAS NEUROLÓGICOS</v>
      </c>
      <c r="X171" s="58" t="s">
        <v>31</v>
      </c>
      <c r="Y171" s="58" t="s">
        <v>31</v>
      </c>
      <c r="Z171" s="58" t="s">
        <v>31</v>
      </c>
      <c r="AA171" s="59" t="s">
        <v>31</v>
      </c>
      <c r="AB171" s="59" t="str">
        <f>VLOOKUP(H171,PELIGROS!A$2:G$445,7,0)</f>
        <v>N/A</v>
      </c>
      <c r="AC171" s="58" t="s">
        <v>1241</v>
      </c>
      <c r="AD171" s="148"/>
    </row>
    <row r="172" spans="1:30" ht="45.75" customHeight="1" thickBot="1">
      <c r="A172" s="146"/>
      <c r="B172" s="146"/>
      <c r="C172" s="148"/>
      <c r="D172" s="125"/>
      <c r="E172" s="125"/>
      <c r="F172" s="125"/>
      <c r="G172" s="97" t="str">
        <f>VLOOKUP(H172,PELIGROS!A$1:G$445,2,0)</f>
        <v>GASES Y VAPORES</v>
      </c>
      <c r="H172" s="90" t="s">
        <v>249</v>
      </c>
      <c r="I172" s="90" t="s">
        <v>1254</v>
      </c>
      <c r="J172" s="97" t="str">
        <f>VLOOKUP(H172,PELIGROS!A$2:G$445,3,0)</f>
        <v xml:space="preserve"> LESIONES EN LA PIEL, IRRITACIÓN EN VÍAS  RESPIRATORIAS, MUERTE</v>
      </c>
      <c r="K172" s="99" t="s">
        <v>31</v>
      </c>
      <c r="L172" s="97" t="str">
        <f>VLOOKUP(H172,PELIGROS!A$2:G$445,4,0)</f>
        <v>Inspecciones planeadas e inspecciones no planeadas, procedimientos de programas de seguridad y salud en el trabajo</v>
      </c>
      <c r="M172" s="97" t="str">
        <f>VLOOKUP(H172,PELIGROS!A$2:G$445,5,0)</f>
        <v>EPP TAPABOCAS, CARETAS CON FILTROS</v>
      </c>
      <c r="N172" s="99">
        <v>2</v>
      </c>
      <c r="O172" s="56">
        <v>2</v>
      </c>
      <c r="P172" s="56">
        <v>60</v>
      </c>
      <c r="Q172" s="56">
        <f t="shared" si="15"/>
        <v>4</v>
      </c>
      <c r="R172" s="56">
        <f t="shared" si="16"/>
        <v>240</v>
      </c>
      <c r="S172" s="90" t="str">
        <f t="shared" si="17"/>
        <v>B-4</v>
      </c>
      <c r="T172" s="57" t="str">
        <f t="shared" si="10"/>
        <v>II</v>
      </c>
      <c r="U172" s="57" t="str">
        <f t="shared" si="18"/>
        <v>No Aceptable o Aceptable Con Control Especifico</v>
      </c>
      <c r="V172" s="128"/>
      <c r="W172" s="97" t="str">
        <f>VLOOKUP(H172,PELIGROS!A$2:G$445,6,0)</f>
        <v xml:space="preserve"> MUERTE</v>
      </c>
      <c r="X172" s="58" t="s">
        <v>31</v>
      </c>
      <c r="Y172" s="58" t="s">
        <v>31</v>
      </c>
      <c r="Z172" s="58" t="s">
        <v>31</v>
      </c>
      <c r="AA172" s="59" t="s">
        <v>31</v>
      </c>
      <c r="AB172" s="59" t="str">
        <f>VLOOKUP(H172,PELIGROS!A$2:G$445,7,0)</f>
        <v>USO Y MANEJO ADECUADO DE E.P.P.</v>
      </c>
      <c r="AC172" s="58" t="s">
        <v>1258</v>
      </c>
      <c r="AD172" s="148"/>
    </row>
    <row r="173" spans="1:30" ht="45.75" customHeight="1" thickBot="1">
      <c r="A173" s="146"/>
      <c r="B173" s="146"/>
      <c r="C173" s="148"/>
      <c r="D173" s="125"/>
      <c r="E173" s="125"/>
      <c r="F173" s="125"/>
      <c r="G173" s="97" t="str">
        <f>VLOOKUP(H173,PELIGROS!A$1:G$445,2,0)</f>
        <v>MATERIAL PARTICULADO</v>
      </c>
      <c r="H173" s="90" t="s">
        <v>268</v>
      </c>
      <c r="I173" s="90" t="s">
        <v>1254</v>
      </c>
      <c r="J173" s="97" t="str">
        <f>VLOOKUP(H173,PELIGROS!A$2:G$445,3,0)</f>
        <v>NEUMOCONIOSIS, BRONQUITIS, ASMA, SILICOSIS</v>
      </c>
      <c r="K173" s="99" t="s">
        <v>31</v>
      </c>
      <c r="L173" s="97" t="str">
        <f>VLOOKUP(H173,PELIGROS!A$2:G$445,4,0)</f>
        <v>Inspecciones planeadas e inspecciones no planeadas, procedimientos de programas de seguridad y salud en el trabajo</v>
      </c>
      <c r="M173" s="97" t="str">
        <f>VLOOKUP(H173,PELIGROS!A$2:G$445,5,0)</f>
        <v>EPP MASCARILLAS Y FILTROS</v>
      </c>
      <c r="N173" s="99">
        <v>2</v>
      </c>
      <c r="O173" s="56">
        <v>2</v>
      </c>
      <c r="P173" s="56">
        <v>10</v>
      </c>
      <c r="Q173" s="56">
        <f t="shared" si="15"/>
        <v>4</v>
      </c>
      <c r="R173" s="56">
        <f t="shared" si="16"/>
        <v>40</v>
      </c>
      <c r="S173" s="90" t="str">
        <f t="shared" si="17"/>
        <v>B-4</v>
      </c>
      <c r="T173" s="57" t="str">
        <f t="shared" si="10"/>
        <v>III</v>
      </c>
      <c r="U173" s="57" t="str">
        <f t="shared" si="18"/>
        <v>Mejorable</v>
      </c>
      <c r="V173" s="128"/>
      <c r="W173" s="97" t="str">
        <f>VLOOKUP(H173,PELIGROS!A$2:G$445,6,0)</f>
        <v>NEUMOCONIOSIS</v>
      </c>
      <c r="X173" s="58" t="s">
        <v>31</v>
      </c>
      <c r="Y173" s="58" t="s">
        <v>31</v>
      </c>
      <c r="Z173" s="58" t="s">
        <v>31</v>
      </c>
      <c r="AA173" s="59" t="s">
        <v>31</v>
      </c>
      <c r="AB173" s="59" t="str">
        <f>VLOOKUP(H173,PELIGROS!A$2:G$445,7,0)</f>
        <v>USO Y MANEJO DE LOS EPP</v>
      </c>
      <c r="AC173" s="58" t="s">
        <v>1259</v>
      </c>
      <c r="AD173" s="148"/>
    </row>
    <row r="174" spans="1:30" ht="45.75" customHeight="1" thickBot="1">
      <c r="A174" s="146"/>
      <c r="B174" s="146"/>
      <c r="C174" s="148"/>
      <c r="D174" s="125"/>
      <c r="E174" s="125"/>
      <c r="F174" s="125"/>
      <c r="G174" s="97" t="str">
        <f>VLOOKUP(H174,PELIGROS!A$1:G$445,2,0)</f>
        <v>CONCENTRACIÓN EN ACTIVIDADES DE ALTO DESEMPEÑO MENTAL</v>
      </c>
      <c r="H174" s="90" t="s">
        <v>71</v>
      </c>
      <c r="I174" s="90" t="s">
        <v>1211</v>
      </c>
      <c r="J174" s="97" t="str">
        <f>VLOOKUP(H174,PELIGROS!A$2:G$445,3,0)</f>
        <v>ESTRÉS, CEFALEA, IRRITABILIDAD</v>
      </c>
      <c r="K174" s="99" t="s">
        <v>31</v>
      </c>
      <c r="L174" s="97" t="str">
        <f>VLOOKUP(H174,PELIGROS!A$2:G$445,4,0)</f>
        <v>N/A</v>
      </c>
      <c r="M174" s="97" t="str">
        <f>VLOOKUP(H174,PELIGROS!A$2:G$445,5,0)</f>
        <v>PVE PSICOSOCIAL</v>
      </c>
      <c r="N174" s="99">
        <v>2</v>
      </c>
      <c r="O174" s="56">
        <v>3</v>
      </c>
      <c r="P174" s="56">
        <v>10</v>
      </c>
      <c r="Q174" s="56">
        <f t="shared" si="15"/>
        <v>6</v>
      </c>
      <c r="R174" s="56">
        <f t="shared" si="16"/>
        <v>60</v>
      </c>
      <c r="S174" s="90" t="str">
        <f t="shared" si="17"/>
        <v>M-6</v>
      </c>
      <c r="T174" s="57" t="str">
        <f t="shared" si="10"/>
        <v>III</v>
      </c>
      <c r="U174" s="57" t="str">
        <f t="shared" si="18"/>
        <v>Mejorable</v>
      </c>
      <c r="V174" s="128"/>
      <c r="W174" s="97" t="str">
        <f>VLOOKUP(H174,PELIGROS!A$2:G$445,6,0)</f>
        <v>ESTRÉS</v>
      </c>
      <c r="X174" s="58" t="s">
        <v>31</v>
      </c>
      <c r="Y174" s="58" t="s">
        <v>31</v>
      </c>
      <c r="Z174" s="58" t="s">
        <v>31</v>
      </c>
      <c r="AA174" s="59" t="s">
        <v>31</v>
      </c>
      <c r="AB174" s="59" t="str">
        <f>VLOOKUP(H174,PELIGROS!A$2:G$445,7,0)</f>
        <v>N/A</v>
      </c>
      <c r="AC174" s="128" t="s">
        <v>1199</v>
      </c>
      <c r="AD174" s="148"/>
    </row>
    <row r="175" spans="1:30" ht="45.75" customHeight="1" thickBot="1">
      <c r="A175" s="146"/>
      <c r="B175" s="146"/>
      <c r="C175" s="148"/>
      <c r="D175" s="125"/>
      <c r="E175" s="125"/>
      <c r="F175" s="125"/>
      <c r="G175" s="97" t="str">
        <f>VLOOKUP(H175,PELIGROS!A$1:G$445,2,0)</f>
        <v>NATURALEZA DE LA TAREA</v>
      </c>
      <c r="H175" s="90" t="s">
        <v>75</v>
      </c>
      <c r="I175" s="90" t="s">
        <v>1211</v>
      </c>
      <c r="J175" s="97" t="str">
        <f>VLOOKUP(H175,PELIGROS!A$2:G$445,3,0)</f>
        <v>ESTRÉS,  TRANSTORNOS DEL SUEÑO</v>
      </c>
      <c r="K175" s="99" t="s">
        <v>31</v>
      </c>
      <c r="L175" s="97" t="str">
        <f>VLOOKUP(H175,PELIGROS!A$2:G$445,4,0)</f>
        <v>N/A</v>
      </c>
      <c r="M175" s="97" t="str">
        <f>VLOOKUP(H175,PELIGROS!A$2:G$445,5,0)</f>
        <v>PVE PSICOSOCIAL</v>
      </c>
      <c r="N175" s="99">
        <v>2</v>
      </c>
      <c r="O175" s="56">
        <v>3</v>
      </c>
      <c r="P175" s="56">
        <v>10</v>
      </c>
      <c r="Q175" s="56">
        <f t="shared" si="15"/>
        <v>6</v>
      </c>
      <c r="R175" s="56">
        <f t="shared" si="16"/>
        <v>60</v>
      </c>
      <c r="S175" s="90" t="str">
        <f t="shared" si="17"/>
        <v>M-6</v>
      </c>
      <c r="T175" s="57" t="str">
        <f t="shared" si="10"/>
        <v>III</v>
      </c>
      <c r="U175" s="57" t="str">
        <f t="shared" si="18"/>
        <v>Mejorable</v>
      </c>
      <c r="V175" s="128"/>
      <c r="W175" s="97" t="str">
        <f>VLOOKUP(H175,PELIGROS!A$2:G$445,6,0)</f>
        <v>ESTRÉS</v>
      </c>
      <c r="X175" s="58" t="s">
        <v>31</v>
      </c>
      <c r="Y175" s="58" t="s">
        <v>31</v>
      </c>
      <c r="Z175" s="58" t="s">
        <v>31</v>
      </c>
      <c r="AA175" s="59" t="s">
        <v>31</v>
      </c>
      <c r="AB175" s="59" t="str">
        <f>VLOOKUP(H175,PELIGROS!A$2:G$445,7,0)</f>
        <v>N/A</v>
      </c>
      <c r="AC175" s="128"/>
      <c r="AD175" s="148"/>
    </row>
    <row r="176" spans="1:30" ht="45.75" customHeight="1" thickBot="1">
      <c r="A176" s="146"/>
      <c r="B176" s="146"/>
      <c r="C176" s="148"/>
      <c r="D176" s="125"/>
      <c r="E176" s="125"/>
      <c r="F176" s="125"/>
      <c r="G176" s="97" t="str">
        <f>VLOOKUP(H176,PELIGROS!A$1:G$445,2,0)</f>
        <v>Forzadas, Prolongadas</v>
      </c>
      <c r="H176" s="90" t="s">
        <v>39</v>
      </c>
      <c r="I176" s="90" t="s">
        <v>1216</v>
      </c>
      <c r="J176" s="97" t="str">
        <f>VLOOKUP(H176,PELIGROS!A$2:G$445,3,0)</f>
        <v xml:space="preserve">Lesiones osteomusculares, lesiones osteoarticulares
</v>
      </c>
      <c r="K176" s="99" t="s">
        <v>31</v>
      </c>
      <c r="L176" s="97" t="str">
        <f>VLOOKUP(H176,PELIGROS!A$2:G$445,4,0)</f>
        <v>Inspecciones planeadas e inspecciones no planeadas, procedimientos de programas de seguridad y salud en el trabajo</v>
      </c>
      <c r="M176" s="97" t="str">
        <f>VLOOKUP(H176,PELIGROS!A$2:G$445,5,0)</f>
        <v>PVE Biomecánico, programa pausas activas, exámenes periódicos, recomendaciones, control de posturas</v>
      </c>
      <c r="N176" s="99">
        <v>2</v>
      </c>
      <c r="O176" s="56">
        <v>3</v>
      </c>
      <c r="P176" s="56">
        <v>25</v>
      </c>
      <c r="Q176" s="56">
        <f t="shared" si="15"/>
        <v>6</v>
      </c>
      <c r="R176" s="56">
        <f t="shared" si="16"/>
        <v>150</v>
      </c>
      <c r="S176" s="90" t="str">
        <f t="shared" si="17"/>
        <v>M-6</v>
      </c>
      <c r="T176" s="57" t="str">
        <f t="shared" si="10"/>
        <v>II</v>
      </c>
      <c r="U176" s="57" t="str">
        <f t="shared" si="18"/>
        <v>No Aceptable o Aceptable Con Control Especifico</v>
      </c>
      <c r="V176" s="128"/>
      <c r="W176" s="97" t="str">
        <f>VLOOKUP(H176,PELIGROS!A$2:G$445,6,0)</f>
        <v>Enfermedades Osteomusculares</v>
      </c>
      <c r="X176" s="58" t="s">
        <v>31</v>
      </c>
      <c r="Y176" s="58" t="s">
        <v>31</v>
      </c>
      <c r="Z176" s="58" t="s">
        <v>31</v>
      </c>
      <c r="AA176" s="59" t="s">
        <v>31</v>
      </c>
      <c r="AB176" s="59" t="str">
        <f>VLOOKUP(H176,PELIGROS!A$2:G$445,7,0)</f>
        <v>Prevención en lesiones osteomusculares, líderes de pausas activas</v>
      </c>
      <c r="AC176" s="58" t="s">
        <v>1242</v>
      </c>
      <c r="AD176" s="148"/>
    </row>
    <row r="177" spans="1:30" ht="45.75" customHeight="1" thickBot="1">
      <c r="A177" s="146"/>
      <c r="B177" s="146"/>
      <c r="C177" s="148"/>
      <c r="D177" s="125"/>
      <c r="E177" s="125"/>
      <c r="F177" s="125"/>
      <c r="G177" s="97" t="str">
        <f>VLOOKUP(H177,PELIGROS!A$1:G$445,2,0)</f>
        <v>Atropellamiento, Envestir</v>
      </c>
      <c r="H177" s="90" t="s">
        <v>1186</v>
      </c>
      <c r="I177" s="90" t="s">
        <v>1210</v>
      </c>
      <c r="J177" s="97" t="str">
        <f>VLOOKUP(H177,PELIGROS!A$2:G$445,3,0)</f>
        <v>Lesiones, pérdidas materiales, muerte</v>
      </c>
      <c r="K177" s="99" t="s">
        <v>31</v>
      </c>
      <c r="L177" s="97" t="str">
        <f>VLOOKUP(H177,PELIGROS!A$2:G$445,4,0)</f>
        <v>Inspecciones planeadas e inspecciones no planeadas, procedimientos de programas de seguridad y salud en el trabajo</v>
      </c>
      <c r="M177" s="97" t="str">
        <f>VLOOKUP(H177,PELIGROS!A$2:G$445,5,0)</f>
        <v>Programa de seguridad vial, señalización</v>
      </c>
      <c r="N177" s="99">
        <v>2</v>
      </c>
      <c r="O177" s="56">
        <v>3</v>
      </c>
      <c r="P177" s="56">
        <v>60</v>
      </c>
      <c r="Q177" s="56">
        <f t="shared" si="15"/>
        <v>6</v>
      </c>
      <c r="R177" s="56">
        <f t="shared" si="16"/>
        <v>360</v>
      </c>
      <c r="S177" s="90" t="str">
        <f t="shared" si="17"/>
        <v>M-6</v>
      </c>
      <c r="T177" s="57" t="str">
        <f t="shared" si="10"/>
        <v>II</v>
      </c>
      <c r="U177" s="57" t="str">
        <f t="shared" si="18"/>
        <v>No Aceptable o Aceptable Con Control Especifico</v>
      </c>
      <c r="V177" s="128"/>
      <c r="W177" s="97" t="str">
        <f>VLOOKUP(H177,PELIGROS!A$2:G$445,6,0)</f>
        <v>Muerte</v>
      </c>
      <c r="X177" s="58" t="s">
        <v>31</v>
      </c>
      <c r="Y177" s="58" t="s">
        <v>31</v>
      </c>
      <c r="Z177" s="58" t="s">
        <v>31</v>
      </c>
      <c r="AA177" s="59" t="s">
        <v>31</v>
      </c>
      <c r="AB177" s="59" t="str">
        <f>VLOOKUP(H177,PELIGROS!A$2:G$445,7,0)</f>
        <v>Seguridad vial y manejo defensivo, aseguramiento de áreas de trabajo</v>
      </c>
      <c r="AC177" s="58" t="s">
        <v>1209</v>
      </c>
      <c r="AD177" s="148"/>
    </row>
    <row r="178" spans="1:30" ht="45.75" customHeight="1" thickBot="1">
      <c r="A178" s="146"/>
      <c r="B178" s="146"/>
      <c r="C178" s="148"/>
      <c r="D178" s="125"/>
      <c r="E178" s="125"/>
      <c r="F178" s="125"/>
      <c r="G178" s="97" t="str">
        <f>VLOOKUP(H178,PELIGROS!A$1:G$445,2,0)</f>
        <v>Reparación de redes e instalaciones</v>
      </c>
      <c r="H178" s="90" t="s">
        <v>575</v>
      </c>
      <c r="I178" s="90" t="s">
        <v>1210</v>
      </c>
      <c r="J178" s="97" t="str">
        <f>VLOOKUP(H178,PELIGROS!A$2:G$445,3,0)</f>
        <v>Atrapamiento, apastamiento, lesiones, fracturas, muerte</v>
      </c>
      <c r="K178" s="99" t="s">
        <v>31</v>
      </c>
      <c r="L178" s="97" t="str">
        <f>VLOOKUP(H178,PELIGROS!A$2:G$445,4,0)</f>
        <v>Inspecciones planeadas e inspecciones no planeadas, procedimientos de programas de seguridad y salud en el trabajo</v>
      </c>
      <c r="M178" s="97" t="str">
        <f>VLOOKUP(H178,PELIGROS!A$2:G$445,5,0)</f>
        <v>E.P.P. Colectivos entibados y cajas de entibados</v>
      </c>
      <c r="N178" s="99">
        <v>2</v>
      </c>
      <c r="O178" s="56">
        <v>2</v>
      </c>
      <c r="P178" s="56">
        <v>25</v>
      </c>
      <c r="Q178" s="56">
        <f t="shared" si="15"/>
        <v>4</v>
      </c>
      <c r="R178" s="56">
        <f t="shared" si="16"/>
        <v>100</v>
      </c>
      <c r="S178" s="90" t="str">
        <f t="shared" si="17"/>
        <v>B-4</v>
      </c>
      <c r="T178" s="57" t="str">
        <f t="shared" si="10"/>
        <v>III</v>
      </c>
      <c r="U178" s="57" t="str">
        <f t="shared" si="18"/>
        <v>Mejorable</v>
      </c>
      <c r="V178" s="128"/>
      <c r="W178" s="97" t="str">
        <f>VLOOKUP(H178,PELIGROS!A$2:G$445,6,0)</f>
        <v>Muerte</v>
      </c>
      <c r="X178" s="58" t="s">
        <v>31</v>
      </c>
      <c r="Y178" s="58" t="s">
        <v>31</v>
      </c>
      <c r="Z178" s="58" t="s">
        <v>31</v>
      </c>
      <c r="AA178" s="59" t="s">
        <v>31</v>
      </c>
      <c r="AB178" s="59" t="str">
        <f>VLOOKUP(H178,PELIGROS!A$2:G$445,7,0)</f>
        <v>Prevención en riesgo en excavaciones y manejo de entibados, prevención en roturas de redes de gas antural, diligenciamieto de permisos de trabajo, uso y manejo adecuado de E.P.P.</v>
      </c>
      <c r="AC178" s="58" t="s">
        <v>1249</v>
      </c>
      <c r="AD178" s="148"/>
    </row>
    <row r="179" spans="1:30" ht="45.75" customHeight="1" thickBot="1">
      <c r="A179" s="146"/>
      <c r="B179" s="146"/>
      <c r="C179" s="148"/>
      <c r="D179" s="125"/>
      <c r="E179" s="125"/>
      <c r="F179" s="125"/>
      <c r="G179" s="97" t="str">
        <f>VLOOKUP(H179,PELIGROS!A$1:G$445,2,0)</f>
        <v>Maquinaria y equipo</v>
      </c>
      <c r="H179" s="90" t="s">
        <v>611</v>
      </c>
      <c r="I179" s="90" t="s">
        <v>1210</v>
      </c>
      <c r="J179" s="97" t="str">
        <f>VLOOKUP(H179,PELIGROS!A$2:G$445,3,0)</f>
        <v>Atrapamiento, amputación, aplastamiento, fractura, muerte</v>
      </c>
      <c r="K179" s="99" t="s">
        <v>31</v>
      </c>
      <c r="L179" s="97" t="str">
        <f>VLOOKUP(H179,PELIGROS!A$2:G$445,4,0)</f>
        <v>Inspecciones planeadas e inspecciones no planeadas, procedimientos de programas de seguridad y salud en el trabajo</v>
      </c>
      <c r="M179" s="97" t="str">
        <f>VLOOKUP(H179,PELIGROS!A$2:G$445,5,0)</f>
        <v>E.P.P.</v>
      </c>
      <c r="N179" s="99">
        <v>2</v>
      </c>
      <c r="O179" s="56">
        <v>3</v>
      </c>
      <c r="P179" s="56">
        <v>60</v>
      </c>
      <c r="Q179" s="56">
        <f t="shared" si="15"/>
        <v>6</v>
      </c>
      <c r="R179" s="56">
        <f t="shared" si="16"/>
        <v>360</v>
      </c>
      <c r="S179" s="90" t="str">
        <f t="shared" si="17"/>
        <v>M-6</v>
      </c>
      <c r="T179" s="57" t="str">
        <f t="shared" si="10"/>
        <v>II</v>
      </c>
      <c r="U179" s="57" t="str">
        <f t="shared" si="18"/>
        <v>No Aceptable o Aceptable Con Control Especifico</v>
      </c>
      <c r="V179" s="128"/>
      <c r="W179" s="97" t="str">
        <f>VLOOKUP(H179,PELIGROS!A$2:G$445,6,0)</f>
        <v>Aplastamiento</v>
      </c>
      <c r="X179" s="58" t="s">
        <v>31</v>
      </c>
      <c r="Y179" s="58" t="s">
        <v>31</v>
      </c>
      <c r="Z179" s="58" t="s">
        <v>31</v>
      </c>
      <c r="AA179" s="59" t="s">
        <v>31</v>
      </c>
      <c r="AB179" s="59" t="str">
        <f>VLOOKUP(H179,PELIGROS!A$2:G$445,7,0)</f>
        <v>Uso y manejo adecuado de E.P.P., uso y manejo adecuado de herramientas amnuales y/o máquinas y equipos</v>
      </c>
      <c r="AC179" s="58" t="s">
        <v>1243</v>
      </c>
      <c r="AD179" s="148"/>
    </row>
    <row r="180" spans="1:30" ht="45.75" customHeight="1" thickBot="1">
      <c r="A180" s="146"/>
      <c r="B180" s="146"/>
      <c r="C180" s="148"/>
      <c r="D180" s="125"/>
      <c r="E180" s="125"/>
      <c r="F180" s="125"/>
      <c r="G180" s="97" t="str">
        <f>VLOOKUP(H180,PELIGROS!A$1:G$445,2,0)</f>
        <v>Atraco, golpiza, atentados y secuestrados</v>
      </c>
      <c r="H180" s="90" t="s">
        <v>56</v>
      </c>
      <c r="I180" s="90" t="s">
        <v>1210</v>
      </c>
      <c r="J180" s="97" t="str">
        <f>VLOOKUP(H180,PELIGROS!A$2:G$445,3,0)</f>
        <v>Estrés, golpes, Secuestros</v>
      </c>
      <c r="K180" s="99" t="s">
        <v>31</v>
      </c>
      <c r="L180" s="97" t="str">
        <f>VLOOKUP(H180,PELIGROS!A$2:G$445,4,0)</f>
        <v>Inspecciones planeadas e inspecciones no planeadas, procedimientos de programas de seguridad y salud en el trabajo</v>
      </c>
      <c r="M180" s="97" t="str">
        <f>VLOOKUP(H180,PELIGROS!A$2:G$445,5,0)</f>
        <v xml:space="preserve">Uniformes Corporativos, Caquetas corporativas, Carnetización
</v>
      </c>
      <c r="N180" s="99">
        <v>2</v>
      </c>
      <c r="O180" s="56">
        <v>3</v>
      </c>
      <c r="P180" s="56">
        <v>60</v>
      </c>
      <c r="Q180" s="56">
        <f t="shared" si="15"/>
        <v>6</v>
      </c>
      <c r="R180" s="56">
        <f t="shared" si="16"/>
        <v>360</v>
      </c>
      <c r="S180" s="90" t="str">
        <f t="shared" si="17"/>
        <v>M-6</v>
      </c>
      <c r="T180" s="57" t="str">
        <f t="shared" si="10"/>
        <v>II</v>
      </c>
      <c r="U180" s="57" t="str">
        <f t="shared" si="18"/>
        <v>No Aceptable o Aceptable Con Control Especifico</v>
      </c>
      <c r="V180" s="128"/>
      <c r="W180" s="97" t="str">
        <f>VLOOKUP(H180,PELIGROS!A$2:G$445,6,0)</f>
        <v>Secuestros</v>
      </c>
      <c r="X180" s="58" t="s">
        <v>31</v>
      </c>
      <c r="Y180" s="58" t="s">
        <v>31</v>
      </c>
      <c r="Z180" s="58" t="s">
        <v>31</v>
      </c>
      <c r="AA180" s="59" t="s">
        <v>31</v>
      </c>
      <c r="AB180" s="59" t="str">
        <f>VLOOKUP(H180,PELIGROS!A$2:G$445,7,0)</f>
        <v>N/A</v>
      </c>
      <c r="AC180" s="58" t="s">
        <v>1222</v>
      </c>
      <c r="AD180" s="148"/>
    </row>
    <row r="181" spans="1:30" ht="45.75" customHeight="1" thickBot="1">
      <c r="A181" s="146"/>
      <c r="B181" s="146"/>
      <c r="C181" s="149"/>
      <c r="D181" s="126"/>
      <c r="E181" s="126"/>
      <c r="F181" s="126"/>
      <c r="G181" s="98" t="str">
        <f>VLOOKUP(H181,PELIGROS!A$1:G$445,2,0)</f>
        <v>SISMOS, INCENDIOS, INUNDACIONES, TERREMOTOS, VENDAVALES, DERRUMBE</v>
      </c>
      <c r="H181" s="91" t="s">
        <v>61</v>
      </c>
      <c r="I181" s="91" t="s">
        <v>1220</v>
      </c>
      <c r="J181" s="98" t="str">
        <f>VLOOKUP(H181,PELIGROS!A$2:G$445,3,0)</f>
        <v>SISMOS, INCENDIOS, INUNDACIONES, TERREMOTOS, VENDAVALES</v>
      </c>
      <c r="K181" s="101" t="s">
        <v>31</v>
      </c>
      <c r="L181" s="98" t="str">
        <f>VLOOKUP(H181,PELIGROS!A$2:G$445,4,0)</f>
        <v>Inspecciones planeadas e inspecciones no planeadas, procedimientos de programas de seguridad y salud en el trabajo</v>
      </c>
      <c r="M181" s="98" t="str">
        <f>VLOOKUP(H181,PELIGROS!A$2:G$445,5,0)</f>
        <v>BRIGADAS DE EMERGENCIAS</v>
      </c>
      <c r="N181" s="101">
        <v>2</v>
      </c>
      <c r="O181" s="69">
        <v>1</v>
      </c>
      <c r="P181" s="69">
        <v>100</v>
      </c>
      <c r="Q181" s="69">
        <f t="shared" si="15"/>
        <v>2</v>
      </c>
      <c r="R181" s="69">
        <f t="shared" si="16"/>
        <v>200</v>
      </c>
      <c r="S181" s="91" t="str">
        <f t="shared" si="17"/>
        <v>B-2</v>
      </c>
      <c r="T181" s="70" t="str">
        <f t="shared" si="10"/>
        <v>II</v>
      </c>
      <c r="U181" s="70" t="str">
        <f t="shared" si="18"/>
        <v>No Aceptable o Aceptable Con Control Especifico</v>
      </c>
      <c r="V181" s="129"/>
      <c r="W181" s="98" t="str">
        <f>VLOOKUP(H181,PELIGROS!A$2:G$445,6,0)</f>
        <v>MUERTE</v>
      </c>
      <c r="X181" s="72" t="s">
        <v>31</v>
      </c>
      <c r="Y181" s="72" t="s">
        <v>31</v>
      </c>
      <c r="Z181" s="72" t="s">
        <v>31</v>
      </c>
      <c r="AA181" s="111" t="s">
        <v>31</v>
      </c>
      <c r="AB181" s="73" t="str">
        <f>VLOOKUP(H181,PELIGROS!A$2:G$445,7,0)</f>
        <v>ENTRENAMIENTO DE LA BRIGADA; DIVULGACIÓN DE PLAN DE EMERGENCIA</v>
      </c>
      <c r="AC181" s="101" t="s">
        <v>1256</v>
      </c>
      <c r="AD181" s="149"/>
    </row>
    <row r="182" spans="1:30" ht="45.75" customHeight="1" thickBot="1">
      <c r="A182" s="146"/>
      <c r="B182" s="146"/>
      <c r="C182" s="118" t="s">
        <v>1252</v>
      </c>
      <c r="D182" s="118" t="s">
        <v>1253</v>
      </c>
      <c r="E182" s="118" t="s">
        <v>1257</v>
      </c>
      <c r="F182" s="118" t="s">
        <v>1196</v>
      </c>
      <c r="G182" s="105" t="str">
        <f>VLOOKUP(H182,PELIGROS!A$1:G$445,2,0)</f>
        <v>Fluidos y Excrementos</v>
      </c>
      <c r="H182" s="92" t="s">
        <v>97</v>
      </c>
      <c r="I182" s="92" t="s">
        <v>1212</v>
      </c>
      <c r="J182" s="105" t="str">
        <f>VLOOKUP(H182,PELIGROS!A$2:G$445,3,0)</f>
        <v>Enfermedades Infectocontagiosas</v>
      </c>
      <c r="K182" s="102" t="s">
        <v>31</v>
      </c>
      <c r="L182" s="105" t="str">
        <f>VLOOKUP(H182,PELIGROS!A$2:G$445,4,0)</f>
        <v>N/A</v>
      </c>
      <c r="M182" s="105" t="str">
        <f>VLOOKUP(H182,PELIGROS!A$2:G$445,5,0)</f>
        <v>N/A</v>
      </c>
      <c r="N182" s="102">
        <v>2</v>
      </c>
      <c r="O182" s="75">
        <v>3</v>
      </c>
      <c r="P182" s="75">
        <v>10</v>
      </c>
      <c r="Q182" s="75">
        <f t="shared" ref="Q182:Q210" si="19">N182*O182</f>
        <v>6</v>
      </c>
      <c r="R182" s="75">
        <f t="shared" ref="R182:R210" si="20">P182*Q182</f>
        <v>60</v>
      </c>
      <c r="S182" s="92" t="str">
        <f t="shared" ref="S182:S210" si="21">IF(Q182=40,"MA-40",IF(Q182=30,"MA-30",IF(Q182=20,"A-20",IF(Q182=10,"A-10",IF(Q182=24,"MA-24",IF(Q182=18,"A-18",IF(Q182=12,"A-12",IF(Q182=6,"M-6",IF(Q182=8,"M-8",IF(Q182=6,"M-6",IF(Q182=4,"B-4",IF(Q182=2,"B-2",))))))))))))</f>
        <v>M-6</v>
      </c>
      <c r="T182" s="109" t="str">
        <f t="shared" ref="T182:T210" si="22">IF(R182&lt;=20,"IV",IF(R182&lt;=120,"III",IF(R182&lt;=500,"II",IF(R182&lt;=4000,"I"))))</f>
        <v>III</v>
      </c>
      <c r="U182" s="109" t="str">
        <f t="shared" ref="U182:U210" si="23">IF(T182=0,"",IF(T182="IV","Aceptable",IF(T182="III","Mejorable",IF(T182="II","No Aceptable o Aceptable Con Control Especifico",IF(T182="I","No Aceptable","")))))</f>
        <v>Mejorable</v>
      </c>
      <c r="V182" s="121">
        <v>10</v>
      </c>
      <c r="W182" s="105" t="str">
        <f>VLOOKUP(H182,PELIGROS!A$2:G$445,6,0)</f>
        <v>Posibles enfermedades</v>
      </c>
      <c r="X182" s="77" t="s">
        <v>31</v>
      </c>
      <c r="Y182" s="77" t="s">
        <v>31</v>
      </c>
      <c r="Z182" s="77" t="s">
        <v>31</v>
      </c>
      <c r="AA182" s="78" t="s">
        <v>31</v>
      </c>
      <c r="AB182" s="78" t="str">
        <f>VLOOKUP(H182,PELIGROS!A$2:G$445,7,0)</f>
        <v xml:space="preserve">Riesgo Biológico, Autocuidado y/o Uso y manejo adecuado de E.P.P.
</v>
      </c>
      <c r="AC182" s="121" t="s">
        <v>1255</v>
      </c>
      <c r="AD182" s="150" t="s">
        <v>1197</v>
      </c>
    </row>
    <row r="183" spans="1:30" ht="45.75" customHeight="1" thickBot="1">
      <c r="A183" s="146"/>
      <c r="B183" s="146"/>
      <c r="C183" s="119"/>
      <c r="D183" s="119"/>
      <c r="E183" s="119"/>
      <c r="F183" s="119"/>
      <c r="G183" s="106" t="str">
        <f>VLOOKUP(H183,PELIGROS!A$1:G$445,2,0)</f>
        <v>Modeduras</v>
      </c>
      <c r="H183" s="93" t="s">
        <v>78</v>
      </c>
      <c r="I183" s="93" t="s">
        <v>1212</v>
      </c>
      <c r="J183" s="106" t="str">
        <f>VLOOKUP(H183,PELIGROS!A$2:G$445,3,0)</f>
        <v>Lesiones, tejidos, muerte, enfermedades infectocontagiosas</v>
      </c>
      <c r="K183" s="103" t="s">
        <v>31</v>
      </c>
      <c r="L183" s="106" t="str">
        <f>VLOOKUP(H183,PELIGROS!A$2:G$445,4,0)</f>
        <v>N/A</v>
      </c>
      <c r="M183" s="106" t="str">
        <f>VLOOKUP(H183,PELIGROS!A$2:G$445,5,0)</f>
        <v>N/A</v>
      </c>
      <c r="N183" s="103">
        <v>2</v>
      </c>
      <c r="O183" s="16">
        <v>3</v>
      </c>
      <c r="P183" s="16">
        <v>25</v>
      </c>
      <c r="Q183" s="16">
        <f t="shared" si="19"/>
        <v>6</v>
      </c>
      <c r="R183" s="16">
        <f t="shared" si="20"/>
        <v>150</v>
      </c>
      <c r="S183" s="93" t="str">
        <f t="shared" si="21"/>
        <v>M-6</v>
      </c>
      <c r="T183" s="108" t="str">
        <f t="shared" si="22"/>
        <v>II</v>
      </c>
      <c r="U183" s="108" t="str">
        <f t="shared" si="23"/>
        <v>No Aceptable o Aceptable Con Control Especifico</v>
      </c>
      <c r="V183" s="122"/>
      <c r="W183" s="106" t="str">
        <f>VLOOKUP(H183,PELIGROS!A$2:G$445,6,0)</f>
        <v>Posibles enfermedades</v>
      </c>
      <c r="X183" s="17" t="s">
        <v>31</v>
      </c>
      <c r="Y183" s="17" t="s">
        <v>31</v>
      </c>
      <c r="Z183" s="17" t="s">
        <v>31</v>
      </c>
      <c r="AA183" s="15" t="s">
        <v>31</v>
      </c>
      <c r="AB183" s="15" t="str">
        <f>VLOOKUP(H183,PELIGROS!A$2:G$445,7,0)</f>
        <v xml:space="preserve">Riesgo Biológico, Autocuidado y/o Uso y manejo adecuado de E.P.P.
</v>
      </c>
      <c r="AC183" s="122"/>
      <c r="AD183" s="151"/>
    </row>
    <row r="184" spans="1:30" ht="45.75" customHeight="1" thickBot="1">
      <c r="A184" s="146"/>
      <c r="B184" s="146"/>
      <c r="C184" s="119"/>
      <c r="D184" s="119"/>
      <c r="E184" s="119"/>
      <c r="F184" s="119"/>
      <c r="G184" s="106" t="str">
        <f>VLOOKUP(H184,PELIGROS!A$1:G$445,2,0)</f>
        <v>Parásitos</v>
      </c>
      <c r="H184" s="93" t="s">
        <v>104</v>
      </c>
      <c r="I184" s="93" t="s">
        <v>1212</v>
      </c>
      <c r="J184" s="106" t="str">
        <f>VLOOKUP(H184,PELIGROS!A$2:G$445,3,0)</f>
        <v>Lesiones, infecciones parasitarias</v>
      </c>
      <c r="K184" s="103" t="s">
        <v>31</v>
      </c>
      <c r="L184" s="106" t="str">
        <f>VLOOKUP(H184,PELIGROS!A$2:G$445,4,0)</f>
        <v>N/A</v>
      </c>
      <c r="M184" s="106" t="str">
        <f>VLOOKUP(H184,PELIGROS!A$2:G$445,5,0)</f>
        <v>N/A</v>
      </c>
      <c r="N184" s="103">
        <v>2</v>
      </c>
      <c r="O184" s="16">
        <v>3</v>
      </c>
      <c r="P184" s="16">
        <v>25</v>
      </c>
      <c r="Q184" s="16">
        <f t="shared" si="19"/>
        <v>6</v>
      </c>
      <c r="R184" s="16">
        <f t="shared" si="20"/>
        <v>150</v>
      </c>
      <c r="S184" s="93" t="str">
        <f t="shared" si="21"/>
        <v>M-6</v>
      </c>
      <c r="T184" s="108" t="str">
        <f t="shared" si="22"/>
        <v>II</v>
      </c>
      <c r="U184" s="108" t="str">
        <f t="shared" si="23"/>
        <v>No Aceptable o Aceptable Con Control Especifico</v>
      </c>
      <c r="V184" s="122"/>
      <c r="W184" s="106" t="str">
        <f>VLOOKUP(H184,PELIGROS!A$2:G$445,6,0)</f>
        <v>Enfermedades Parasitarias</v>
      </c>
      <c r="X184" s="17" t="s">
        <v>31</v>
      </c>
      <c r="Y184" s="17" t="s">
        <v>31</v>
      </c>
      <c r="Z184" s="17" t="s">
        <v>31</v>
      </c>
      <c r="AA184" s="15" t="s">
        <v>31</v>
      </c>
      <c r="AB184" s="15" t="str">
        <f>VLOOKUP(H184,PELIGROS!A$2:G$445,7,0)</f>
        <v xml:space="preserve">Riesgo Biológico, Autocuidado y/o Uso y manejo adecuado de E.P.P.
</v>
      </c>
      <c r="AC184" s="122"/>
      <c r="AD184" s="151"/>
    </row>
    <row r="185" spans="1:30" ht="45.75" customHeight="1" thickBot="1">
      <c r="A185" s="146"/>
      <c r="B185" s="146"/>
      <c r="C185" s="119"/>
      <c r="D185" s="119"/>
      <c r="E185" s="119"/>
      <c r="F185" s="119"/>
      <c r="G185" s="106" t="str">
        <f>VLOOKUP(H185,PELIGROS!A$1:G$445,2,0)</f>
        <v>Bacteria</v>
      </c>
      <c r="H185" s="93" t="s">
        <v>107</v>
      </c>
      <c r="I185" s="93" t="s">
        <v>1212</v>
      </c>
      <c r="J185" s="106" t="str">
        <f>VLOOKUP(H185,PELIGROS!A$2:G$445,3,0)</f>
        <v>Infecciones producidas por Bacterianas</v>
      </c>
      <c r="K185" s="103" t="s">
        <v>31</v>
      </c>
      <c r="L185" s="106" t="str">
        <f>VLOOKUP(H185,PELIGROS!A$2:G$445,4,0)</f>
        <v>Inspecciones planeadas e inspecciones no planeadas, procedimientos de programas de seguridad y salud en el trabajo</v>
      </c>
      <c r="M185" s="106" t="str">
        <f>VLOOKUP(H185,PELIGROS!A$2:G$445,5,0)</f>
        <v>Programa de vacunación, bota pantalon, overol, guantes, tapabocas, mascarillas con filtos</v>
      </c>
      <c r="N185" s="103">
        <v>2</v>
      </c>
      <c r="O185" s="16">
        <v>3</v>
      </c>
      <c r="P185" s="16">
        <v>10</v>
      </c>
      <c r="Q185" s="16">
        <f t="shared" si="19"/>
        <v>6</v>
      </c>
      <c r="R185" s="16">
        <f t="shared" si="20"/>
        <v>60</v>
      </c>
      <c r="S185" s="93" t="str">
        <f t="shared" si="21"/>
        <v>M-6</v>
      </c>
      <c r="T185" s="108" t="str">
        <f t="shared" si="22"/>
        <v>III</v>
      </c>
      <c r="U185" s="108" t="str">
        <f t="shared" si="23"/>
        <v>Mejorable</v>
      </c>
      <c r="V185" s="122"/>
      <c r="W185" s="106" t="str">
        <f>VLOOKUP(H185,PELIGROS!A$2:G$445,6,0)</f>
        <v xml:space="preserve">Enfermedades Infectocontagiosas
</v>
      </c>
      <c r="X185" s="17" t="s">
        <v>31</v>
      </c>
      <c r="Y185" s="17" t="s">
        <v>31</v>
      </c>
      <c r="Z185" s="17" t="s">
        <v>31</v>
      </c>
      <c r="AA185" s="15" t="s">
        <v>31</v>
      </c>
      <c r="AB185" s="15" t="str">
        <f>VLOOKUP(H185,PELIGROS!A$2:G$445,7,0)</f>
        <v xml:space="preserve">Riesgo Biológico, Autocuidado y/o Uso y manejo adecuado de E.P.P.
</v>
      </c>
      <c r="AC185" s="122"/>
      <c r="AD185" s="151"/>
    </row>
    <row r="186" spans="1:30" ht="45.75" customHeight="1" thickBot="1">
      <c r="A186" s="146"/>
      <c r="B186" s="146"/>
      <c r="C186" s="119"/>
      <c r="D186" s="119"/>
      <c r="E186" s="119"/>
      <c r="F186" s="119"/>
      <c r="G186" s="106" t="str">
        <f>VLOOKUP(H186,PELIGROS!A$1:G$445,2,0)</f>
        <v>Hongos</v>
      </c>
      <c r="H186" s="93" t="s">
        <v>116</v>
      </c>
      <c r="I186" s="93" t="s">
        <v>1212</v>
      </c>
      <c r="J186" s="106" t="str">
        <f>VLOOKUP(H186,PELIGROS!A$2:G$445,3,0)</f>
        <v>Micosis</v>
      </c>
      <c r="K186" s="103" t="s">
        <v>31</v>
      </c>
      <c r="L186" s="106" t="str">
        <f>VLOOKUP(H186,PELIGROS!A$2:G$445,4,0)</f>
        <v>Inspecciones planeadas e inspecciones no planeadas, procedimientos de programas de seguridad y salud en el trabajo</v>
      </c>
      <c r="M186" s="106" t="str">
        <f>VLOOKUP(H186,PELIGROS!A$2:G$445,5,0)</f>
        <v>Programa de vacunación, éxamenes periódicos</v>
      </c>
      <c r="N186" s="103">
        <v>2</v>
      </c>
      <c r="O186" s="16">
        <v>3</v>
      </c>
      <c r="P186" s="16">
        <v>10</v>
      </c>
      <c r="Q186" s="16">
        <f t="shared" si="19"/>
        <v>6</v>
      </c>
      <c r="R186" s="16">
        <f t="shared" si="20"/>
        <v>60</v>
      </c>
      <c r="S186" s="93" t="str">
        <f t="shared" si="21"/>
        <v>M-6</v>
      </c>
      <c r="T186" s="108" t="str">
        <f t="shared" si="22"/>
        <v>III</v>
      </c>
      <c r="U186" s="108" t="str">
        <f t="shared" si="23"/>
        <v>Mejorable</v>
      </c>
      <c r="V186" s="122"/>
      <c r="W186" s="106" t="str">
        <f>VLOOKUP(H186,PELIGROS!A$2:G$445,6,0)</f>
        <v>Micosis</v>
      </c>
      <c r="X186" s="17" t="s">
        <v>31</v>
      </c>
      <c r="Y186" s="17" t="s">
        <v>31</v>
      </c>
      <c r="Z186" s="17" t="s">
        <v>31</v>
      </c>
      <c r="AA186" s="15" t="s">
        <v>31</v>
      </c>
      <c r="AB186" s="15" t="str">
        <f>VLOOKUP(H186,PELIGROS!A$2:G$445,7,0)</f>
        <v xml:space="preserve">Riesgo Biológico, Autocuidado y/o Uso y manejo adecuado de E.P.P.
</v>
      </c>
      <c r="AC186" s="122"/>
      <c r="AD186" s="151"/>
    </row>
    <row r="187" spans="1:30" ht="45.75" customHeight="1" thickBot="1">
      <c r="A187" s="146"/>
      <c r="B187" s="146"/>
      <c r="C187" s="119"/>
      <c r="D187" s="119"/>
      <c r="E187" s="119"/>
      <c r="F187" s="119"/>
      <c r="G187" s="106" t="str">
        <f>VLOOKUP(H187,PELIGROS!A$1:G$445,2,0)</f>
        <v>Virus</v>
      </c>
      <c r="H187" s="93" t="s">
        <v>119</v>
      </c>
      <c r="I187" s="93" t="s">
        <v>1212</v>
      </c>
      <c r="J187" s="106" t="str">
        <f>VLOOKUP(H187,PELIGROS!A$2:G$445,3,0)</f>
        <v>Infecciones Virales</v>
      </c>
      <c r="K187" s="103" t="s">
        <v>31</v>
      </c>
      <c r="L187" s="106" t="str">
        <f>VLOOKUP(H187,PELIGROS!A$2:G$445,4,0)</f>
        <v>Inspecciones planeadas e inspecciones no planeadas, procedimientos de programas de seguridad y salud en el trabajo</v>
      </c>
      <c r="M187" s="106" t="str">
        <f>VLOOKUP(H187,PELIGROS!A$2:G$445,5,0)</f>
        <v>Programa de vacunación, bota pantalon, overol, guantes, tapabocas, mascarillas con filtos</v>
      </c>
      <c r="N187" s="103">
        <v>2</v>
      </c>
      <c r="O187" s="16">
        <v>3</v>
      </c>
      <c r="P187" s="16">
        <v>10</v>
      </c>
      <c r="Q187" s="16">
        <f t="shared" si="19"/>
        <v>6</v>
      </c>
      <c r="R187" s="16">
        <f t="shared" si="20"/>
        <v>60</v>
      </c>
      <c r="S187" s="93" t="str">
        <f t="shared" si="21"/>
        <v>M-6</v>
      </c>
      <c r="T187" s="108" t="str">
        <f t="shared" si="22"/>
        <v>III</v>
      </c>
      <c r="U187" s="108" t="str">
        <f t="shared" si="23"/>
        <v>Mejorable</v>
      </c>
      <c r="V187" s="122"/>
      <c r="W187" s="106" t="str">
        <f>VLOOKUP(H187,PELIGROS!A$2:G$445,6,0)</f>
        <v xml:space="preserve">Enfermedades Infectocontagiosas
</v>
      </c>
      <c r="X187" s="17" t="s">
        <v>31</v>
      </c>
      <c r="Y187" s="17" t="s">
        <v>31</v>
      </c>
      <c r="Z187" s="17" t="s">
        <v>31</v>
      </c>
      <c r="AA187" s="15" t="s">
        <v>31</v>
      </c>
      <c r="AB187" s="15" t="str">
        <f>VLOOKUP(H187,PELIGROS!A$2:G$445,7,0)</f>
        <v xml:space="preserve">Riesgo Biológico, Autocuidado y/o Uso y manejo adecuado de E.P.P.
</v>
      </c>
      <c r="AC187" s="122"/>
      <c r="AD187" s="151"/>
    </row>
    <row r="188" spans="1:30" ht="45.75" customHeight="1" thickBot="1">
      <c r="A188" s="146"/>
      <c r="B188" s="146"/>
      <c r="C188" s="119"/>
      <c r="D188" s="119"/>
      <c r="E188" s="119"/>
      <c r="F188" s="119"/>
      <c r="G188" s="106" t="str">
        <f>VLOOKUP(H188,PELIGROS!A$1:G$445,2,0)</f>
        <v>AUSENCIA O EXCESO DE LUZ EN UN AMBIENTE</v>
      </c>
      <c r="H188" s="93" t="s">
        <v>154</v>
      </c>
      <c r="I188" s="93" t="s">
        <v>1214</v>
      </c>
      <c r="J188" s="106" t="str">
        <f>VLOOKUP(H188,PELIGROS!A$2:G$445,3,0)</f>
        <v>DISMINUCIÓN AGUDEZA VISUAL, CANSANCIO VISUAL</v>
      </c>
      <c r="K188" s="103" t="s">
        <v>31</v>
      </c>
      <c r="L188" s="106" t="str">
        <f>VLOOKUP(H188,PELIGROS!A$2:G$445,4,0)</f>
        <v>Inspecciones planeadas e inspecciones no planeadas, procedimientos de programas de seguridad y salud en el trabajo</v>
      </c>
      <c r="M188" s="106" t="str">
        <f>VLOOKUP(H188,PELIGROS!A$2:G$445,5,0)</f>
        <v>N/A</v>
      </c>
      <c r="N188" s="103">
        <v>2</v>
      </c>
      <c r="O188" s="16">
        <v>2</v>
      </c>
      <c r="P188" s="16">
        <v>10</v>
      </c>
      <c r="Q188" s="16">
        <f t="shared" si="19"/>
        <v>4</v>
      </c>
      <c r="R188" s="16">
        <f t="shared" si="20"/>
        <v>40</v>
      </c>
      <c r="S188" s="93" t="str">
        <f t="shared" si="21"/>
        <v>B-4</v>
      </c>
      <c r="T188" s="108" t="str">
        <f t="shared" si="22"/>
        <v>III</v>
      </c>
      <c r="U188" s="108" t="str">
        <f t="shared" si="23"/>
        <v>Mejorable</v>
      </c>
      <c r="V188" s="122"/>
      <c r="W188" s="106" t="str">
        <f>VLOOKUP(H188,PELIGROS!A$2:G$445,6,0)</f>
        <v>DISMINUCIÓN AGUDEZA VISUAL</v>
      </c>
      <c r="X188" s="17" t="s">
        <v>31</v>
      </c>
      <c r="Y188" s="17" t="s">
        <v>31</v>
      </c>
      <c r="Z188" s="17" t="s">
        <v>31</v>
      </c>
      <c r="AA188" s="15" t="s">
        <v>31</v>
      </c>
      <c r="AB188" s="15" t="str">
        <f>VLOOKUP(H188,PELIGROS!A$2:G$445,7,0)</f>
        <v>N/A</v>
      </c>
      <c r="AC188" s="17" t="s">
        <v>1198</v>
      </c>
      <c r="AD188" s="151"/>
    </row>
    <row r="189" spans="1:30" ht="45.75" customHeight="1" thickBot="1">
      <c r="A189" s="146"/>
      <c r="B189" s="146"/>
      <c r="C189" s="119"/>
      <c r="D189" s="119"/>
      <c r="E189" s="119"/>
      <c r="F189" s="119"/>
      <c r="G189" s="106" t="str">
        <f>VLOOKUP(H189,PELIGROS!A$1:G$445,2,0)</f>
        <v>INFRAROJA, ULTRAVIOLETA, VISIBLE, RADIOFRECUENCIA, MICROONDAS, LASER</v>
      </c>
      <c r="H189" s="93" t="s">
        <v>66</v>
      </c>
      <c r="I189" s="93" t="s">
        <v>1214</v>
      </c>
      <c r="J189" s="106" t="str">
        <f>VLOOKUP(H189,PELIGROS!A$2:G$445,3,0)</f>
        <v>CÁNCER, LESIONES DÉRMICAS Y OCULARES</v>
      </c>
      <c r="K189" s="103" t="s">
        <v>31</v>
      </c>
      <c r="L189" s="106" t="str">
        <f>VLOOKUP(H189,PELIGROS!A$2:G$445,4,0)</f>
        <v>Inspecciones planeadas e inspecciones no planeadas, procedimientos de programas de seguridad y salud en el trabajo</v>
      </c>
      <c r="M189" s="106" t="str">
        <f>VLOOKUP(H189,PELIGROS!A$2:G$445,5,0)</f>
        <v>PROGRAMA BLOQUEADOR SOLAR</v>
      </c>
      <c r="N189" s="103">
        <v>2</v>
      </c>
      <c r="O189" s="16">
        <v>3</v>
      </c>
      <c r="P189" s="16">
        <v>10</v>
      </c>
      <c r="Q189" s="16">
        <f t="shared" si="19"/>
        <v>6</v>
      </c>
      <c r="R189" s="16">
        <f t="shared" si="20"/>
        <v>60</v>
      </c>
      <c r="S189" s="93" t="str">
        <f t="shared" si="21"/>
        <v>M-6</v>
      </c>
      <c r="T189" s="108" t="str">
        <f t="shared" si="22"/>
        <v>III</v>
      </c>
      <c r="U189" s="108" t="str">
        <f t="shared" si="23"/>
        <v>Mejorable</v>
      </c>
      <c r="V189" s="122"/>
      <c r="W189" s="106" t="str">
        <f>VLOOKUP(H189,PELIGROS!A$2:G$445,6,0)</f>
        <v>CÁNCER</v>
      </c>
      <c r="X189" s="17" t="s">
        <v>31</v>
      </c>
      <c r="Y189" s="17" t="s">
        <v>31</v>
      </c>
      <c r="Z189" s="17" t="s">
        <v>31</v>
      </c>
      <c r="AA189" s="15" t="s">
        <v>31</v>
      </c>
      <c r="AB189" s="15" t="s">
        <v>115</v>
      </c>
      <c r="AC189" s="17" t="s">
        <v>1239</v>
      </c>
      <c r="AD189" s="151"/>
    </row>
    <row r="190" spans="1:30" ht="45.75" customHeight="1" thickBot="1">
      <c r="A190" s="146"/>
      <c r="B190" s="146"/>
      <c r="C190" s="119"/>
      <c r="D190" s="119"/>
      <c r="E190" s="119"/>
      <c r="F190" s="119"/>
      <c r="G190" s="106" t="str">
        <f>VLOOKUP(H190,PELIGROS!A$1:G$445,2,0)</f>
        <v>MAQUINARIA O EQUIPO</v>
      </c>
      <c r="H190" s="93" t="s">
        <v>163</v>
      </c>
      <c r="I190" s="93" t="s">
        <v>1214</v>
      </c>
      <c r="J190" s="106" t="str">
        <f>VLOOKUP(H190,PELIGROS!A$2:G$445,3,0)</f>
        <v>SORDERA, ESTRÉS, HIPOACUSIA, CEFALA,IRRITABILIDAD</v>
      </c>
      <c r="K190" s="103" t="s">
        <v>31</v>
      </c>
      <c r="L190" s="106" t="str">
        <f>VLOOKUP(H190,PELIGROS!A$2:G$445,4,0)</f>
        <v>Inspecciones planeadas e inspecciones no planeadas, procedimientos de programas de seguridad y salud en el trabajo</v>
      </c>
      <c r="M190" s="106" t="str">
        <f>VLOOKUP(H190,PELIGROS!A$2:G$445,5,0)</f>
        <v>PVE RUIDO</v>
      </c>
      <c r="N190" s="103">
        <v>2</v>
      </c>
      <c r="O190" s="16">
        <v>3</v>
      </c>
      <c r="P190" s="16">
        <v>60</v>
      </c>
      <c r="Q190" s="16">
        <f t="shared" si="19"/>
        <v>6</v>
      </c>
      <c r="R190" s="16">
        <f t="shared" si="20"/>
        <v>360</v>
      </c>
      <c r="S190" s="93" t="str">
        <f t="shared" si="21"/>
        <v>M-6</v>
      </c>
      <c r="T190" s="108" t="str">
        <f t="shared" si="22"/>
        <v>II</v>
      </c>
      <c r="U190" s="108" t="str">
        <f t="shared" si="23"/>
        <v>No Aceptable o Aceptable Con Control Especifico</v>
      </c>
      <c r="V190" s="122"/>
      <c r="W190" s="106" t="str">
        <f>VLOOKUP(H190,PELIGROS!A$2:G$445,6,0)</f>
        <v>SORDERA</v>
      </c>
      <c r="X190" s="17" t="s">
        <v>31</v>
      </c>
      <c r="Y190" s="17" t="s">
        <v>31</v>
      </c>
      <c r="Z190" s="17" t="s">
        <v>31</v>
      </c>
      <c r="AA190" s="15" t="s">
        <v>31</v>
      </c>
      <c r="AB190" s="15" t="str">
        <f>VLOOKUP(H190,PELIGROS!A$2:G$445,7,0)</f>
        <v>USO DE EPP</v>
      </c>
      <c r="AC190" s="17" t="s">
        <v>1240</v>
      </c>
      <c r="AD190" s="151"/>
    </row>
    <row r="191" spans="1:30" ht="45.75" customHeight="1" thickBot="1">
      <c r="A191" s="146"/>
      <c r="B191" s="146"/>
      <c r="C191" s="119"/>
      <c r="D191" s="119"/>
      <c r="E191" s="119"/>
      <c r="F191" s="119"/>
      <c r="G191" s="106" t="str">
        <f>VLOOKUP(H191,PELIGROS!A$1:G$445,2,0)</f>
        <v>ENERGÍA TÉRMICA, CAMBIO DE TEMPERATURA DURANTE LOS RECORRIDOS</v>
      </c>
      <c r="H191" s="93" t="s">
        <v>173</v>
      </c>
      <c r="I191" s="93" t="s">
        <v>1214</v>
      </c>
      <c r="J191" s="106" t="str">
        <f>VLOOKUP(H191,PELIGROS!A$2:G$445,3,0)</f>
        <v xml:space="preserve"> HIPOTERMIA</v>
      </c>
      <c r="K191" s="103" t="s">
        <v>31</v>
      </c>
      <c r="L191" s="106" t="str">
        <f>VLOOKUP(H191,PELIGROS!A$2:G$445,4,0)</f>
        <v>Inspecciones planeadas e inspecciones no planeadas, procedimientos de programas de seguridad y salud en el trabajo</v>
      </c>
      <c r="M191" s="106" t="str">
        <f>VLOOKUP(H191,PELIGROS!A$2:G$445,5,0)</f>
        <v>EPP OVEROLES TERMICOS</v>
      </c>
      <c r="N191" s="103">
        <v>2</v>
      </c>
      <c r="O191" s="16">
        <v>2</v>
      </c>
      <c r="P191" s="16">
        <v>10</v>
      </c>
      <c r="Q191" s="16">
        <f t="shared" si="19"/>
        <v>4</v>
      </c>
      <c r="R191" s="16">
        <f t="shared" si="20"/>
        <v>40</v>
      </c>
      <c r="S191" s="93" t="str">
        <f t="shared" si="21"/>
        <v>B-4</v>
      </c>
      <c r="T191" s="108" t="str">
        <f t="shared" si="22"/>
        <v>III</v>
      </c>
      <c r="U191" s="108" t="str">
        <f t="shared" si="23"/>
        <v>Mejorable</v>
      </c>
      <c r="V191" s="122"/>
      <c r="W191" s="106" t="str">
        <f>VLOOKUP(H191,PELIGROS!A$2:G$445,6,0)</f>
        <v xml:space="preserve"> HIPOTERMIA</v>
      </c>
      <c r="X191" s="17" t="s">
        <v>31</v>
      </c>
      <c r="Y191" s="17" t="s">
        <v>31</v>
      </c>
      <c r="Z191" s="17" t="s">
        <v>31</v>
      </c>
      <c r="AA191" s="15" t="s">
        <v>31</v>
      </c>
      <c r="AB191" s="15" t="str">
        <f>VLOOKUP(H191,PELIGROS!A$2:G$445,7,0)</f>
        <v>N/A</v>
      </c>
      <c r="AC191" s="17" t="s">
        <v>1244</v>
      </c>
      <c r="AD191" s="151"/>
    </row>
    <row r="192" spans="1:30" ht="45.75" customHeight="1" thickBot="1">
      <c r="A192" s="146"/>
      <c r="B192" s="146"/>
      <c r="C192" s="119"/>
      <c r="D192" s="119"/>
      <c r="E192" s="119"/>
      <c r="F192" s="119"/>
      <c r="G192" s="106" t="str">
        <f>VLOOKUP(H192,PELIGROS!A$1:G$445,2,0)</f>
        <v>MAQUINARIA O EQUIPO</v>
      </c>
      <c r="H192" s="93" t="s">
        <v>176</v>
      </c>
      <c r="I192" s="93" t="s">
        <v>1214</v>
      </c>
      <c r="J192" s="106" t="str">
        <f>VLOOKUP(H192,PELIGROS!A$2:G$445,3,0)</f>
        <v>LESIONES  OSTEOMUSCULARES,  LESIONES OSTEOARTICULARES, SÍNTOMAS NEUROLÓGICOS</v>
      </c>
      <c r="K192" s="103" t="s">
        <v>31</v>
      </c>
      <c r="L192" s="106" t="str">
        <f>VLOOKUP(H192,PELIGROS!A$2:G$445,4,0)</f>
        <v>Inspecciones planeadas e inspecciones no planeadas, procedimientos de programas de seguridad y salud en el trabajo</v>
      </c>
      <c r="M192" s="106" t="str">
        <f>VLOOKUP(H192,PELIGROS!A$2:G$445,5,0)</f>
        <v>PVE RUIDO</v>
      </c>
      <c r="N192" s="103">
        <v>2</v>
      </c>
      <c r="O192" s="16">
        <v>3</v>
      </c>
      <c r="P192" s="16">
        <v>60</v>
      </c>
      <c r="Q192" s="16">
        <f t="shared" si="19"/>
        <v>6</v>
      </c>
      <c r="R192" s="16">
        <f t="shared" si="20"/>
        <v>360</v>
      </c>
      <c r="S192" s="93" t="str">
        <f t="shared" si="21"/>
        <v>M-6</v>
      </c>
      <c r="T192" s="108" t="str">
        <f t="shared" si="22"/>
        <v>II</v>
      </c>
      <c r="U192" s="108" t="str">
        <f t="shared" si="23"/>
        <v>No Aceptable o Aceptable Con Control Especifico</v>
      </c>
      <c r="V192" s="122"/>
      <c r="W192" s="106" t="str">
        <f>VLOOKUP(H192,PELIGROS!A$2:G$445,6,0)</f>
        <v>SÍNTOMAS NEUROLÓGICOS</v>
      </c>
      <c r="X192" s="17" t="s">
        <v>31</v>
      </c>
      <c r="Y192" s="17" t="s">
        <v>31</v>
      </c>
      <c r="Z192" s="17" t="s">
        <v>31</v>
      </c>
      <c r="AA192" s="15" t="s">
        <v>31</v>
      </c>
      <c r="AB192" s="15" t="str">
        <f>VLOOKUP(H192,PELIGROS!A$2:G$445,7,0)</f>
        <v>N/A</v>
      </c>
      <c r="AC192" s="17" t="s">
        <v>1241</v>
      </c>
      <c r="AD192" s="151"/>
    </row>
    <row r="193" spans="1:30" ht="45.75" customHeight="1" thickBot="1">
      <c r="A193" s="146"/>
      <c r="B193" s="146"/>
      <c r="C193" s="119"/>
      <c r="D193" s="119"/>
      <c r="E193" s="119"/>
      <c r="F193" s="119"/>
      <c r="G193" s="106" t="str">
        <f>VLOOKUP(H193,PELIGROS!A$1:G$445,2,0)</f>
        <v>GASES Y VAPORES</v>
      </c>
      <c r="H193" s="93" t="s">
        <v>249</v>
      </c>
      <c r="I193" s="93" t="s">
        <v>1254</v>
      </c>
      <c r="J193" s="106" t="str">
        <f>VLOOKUP(H193,PELIGROS!A$2:G$445,3,0)</f>
        <v xml:space="preserve"> LESIONES EN LA PIEL, IRRITACIÓN EN VÍAS  RESPIRATORIAS, MUERTE</v>
      </c>
      <c r="K193" s="103" t="s">
        <v>31</v>
      </c>
      <c r="L193" s="106" t="str">
        <f>VLOOKUP(H193,PELIGROS!A$2:G$445,4,0)</f>
        <v>Inspecciones planeadas e inspecciones no planeadas, procedimientos de programas de seguridad y salud en el trabajo</v>
      </c>
      <c r="M193" s="106" t="str">
        <f>VLOOKUP(H193,PELIGROS!A$2:G$445,5,0)</f>
        <v>EPP TAPABOCAS, CARETAS CON FILTROS</v>
      </c>
      <c r="N193" s="103">
        <v>2</v>
      </c>
      <c r="O193" s="16">
        <v>2</v>
      </c>
      <c r="P193" s="16">
        <v>60</v>
      </c>
      <c r="Q193" s="16">
        <f t="shared" si="19"/>
        <v>4</v>
      </c>
      <c r="R193" s="16">
        <f t="shared" si="20"/>
        <v>240</v>
      </c>
      <c r="S193" s="93" t="str">
        <f t="shared" si="21"/>
        <v>B-4</v>
      </c>
      <c r="T193" s="108" t="str">
        <f t="shared" si="22"/>
        <v>II</v>
      </c>
      <c r="U193" s="108" t="str">
        <f t="shared" si="23"/>
        <v>No Aceptable o Aceptable Con Control Especifico</v>
      </c>
      <c r="V193" s="122"/>
      <c r="W193" s="106" t="str">
        <f>VLOOKUP(H193,PELIGROS!A$2:G$445,6,0)</f>
        <v xml:space="preserve"> MUERTE</v>
      </c>
      <c r="X193" s="17" t="s">
        <v>31</v>
      </c>
      <c r="Y193" s="17" t="s">
        <v>31</v>
      </c>
      <c r="Z193" s="17" t="s">
        <v>31</v>
      </c>
      <c r="AA193" s="15" t="s">
        <v>31</v>
      </c>
      <c r="AB193" s="15" t="str">
        <f>VLOOKUP(H193,PELIGROS!A$2:G$445,7,0)</f>
        <v>USO Y MANEJO ADECUADO DE E.P.P.</v>
      </c>
      <c r="AC193" s="17" t="s">
        <v>1258</v>
      </c>
      <c r="AD193" s="151"/>
    </row>
    <row r="194" spans="1:30" ht="45.75" customHeight="1" thickBot="1">
      <c r="A194" s="146"/>
      <c r="B194" s="146"/>
      <c r="C194" s="119"/>
      <c r="D194" s="119"/>
      <c r="E194" s="119"/>
      <c r="F194" s="119"/>
      <c r="G194" s="106" t="str">
        <f>VLOOKUP(H194,PELIGROS!A$1:G$445,2,0)</f>
        <v>MATERIAL PARTICULADO</v>
      </c>
      <c r="H194" s="93" t="s">
        <v>268</v>
      </c>
      <c r="I194" s="93" t="s">
        <v>1254</v>
      </c>
      <c r="J194" s="106" t="str">
        <f>VLOOKUP(H194,PELIGROS!A$2:G$445,3,0)</f>
        <v>NEUMOCONIOSIS, BRONQUITIS, ASMA, SILICOSIS</v>
      </c>
      <c r="K194" s="103" t="s">
        <v>31</v>
      </c>
      <c r="L194" s="106" t="str">
        <f>VLOOKUP(H194,PELIGROS!A$2:G$445,4,0)</f>
        <v>Inspecciones planeadas e inspecciones no planeadas, procedimientos de programas de seguridad y salud en el trabajo</v>
      </c>
      <c r="M194" s="106" t="str">
        <f>VLOOKUP(H194,PELIGROS!A$2:G$445,5,0)</f>
        <v>EPP MASCARILLAS Y FILTROS</v>
      </c>
      <c r="N194" s="103">
        <v>2</v>
      </c>
      <c r="O194" s="16">
        <v>3</v>
      </c>
      <c r="P194" s="16">
        <v>25</v>
      </c>
      <c r="Q194" s="16">
        <f t="shared" si="19"/>
        <v>6</v>
      </c>
      <c r="R194" s="16">
        <f t="shared" si="20"/>
        <v>150</v>
      </c>
      <c r="S194" s="93" t="str">
        <f t="shared" si="21"/>
        <v>M-6</v>
      </c>
      <c r="T194" s="108" t="str">
        <f t="shared" si="22"/>
        <v>II</v>
      </c>
      <c r="U194" s="108" t="str">
        <f t="shared" si="23"/>
        <v>No Aceptable o Aceptable Con Control Especifico</v>
      </c>
      <c r="V194" s="122"/>
      <c r="W194" s="106" t="str">
        <f>VLOOKUP(H194,PELIGROS!A$2:G$445,6,0)</f>
        <v>NEUMOCONIOSIS</v>
      </c>
      <c r="X194" s="17" t="s">
        <v>31</v>
      </c>
      <c r="Y194" s="17" t="s">
        <v>31</v>
      </c>
      <c r="Z194" s="17" t="s">
        <v>31</v>
      </c>
      <c r="AA194" s="15" t="s">
        <v>31</v>
      </c>
      <c r="AB194" s="15" t="str">
        <f>VLOOKUP(H194,PELIGROS!A$2:G$445,7,0)</f>
        <v>USO Y MANEJO DE LOS EPP</v>
      </c>
      <c r="AC194" s="17" t="s">
        <v>1245</v>
      </c>
      <c r="AD194" s="151"/>
    </row>
    <row r="195" spans="1:30" ht="45.75" customHeight="1" thickBot="1">
      <c r="A195" s="146"/>
      <c r="B195" s="146"/>
      <c r="C195" s="119"/>
      <c r="D195" s="119"/>
      <c r="E195" s="119"/>
      <c r="F195" s="119"/>
      <c r="G195" s="106" t="str">
        <f>VLOOKUP(H195,PELIGROS!A$1:G$445,2,0)</f>
        <v xml:space="preserve">POLVOS INORGÁNICOS </v>
      </c>
      <c r="H195" s="93" t="s">
        <v>273</v>
      </c>
      <c r="I195" s="93" t="s">
        <v>1254</v>
      </c>
      <c r="J195" s="106" t="str">
        <f>VLOOKUP(H195,PELIGROS!A$2:G$445,3,0)</f>
        <v xml:space="preserve">ASMA,GRIPA, NEUMOCONIOSIS </v>
      </c>
      <c r="K195" s="103" t="s">
        <v>31</v>
      </c>
      <c r="L195" s="106" t="str">
        <f>VLOOKUP(H195,PELIGROS!A$2:G$445,4,0)</f>
        <v>Inspecciones planeadas e inspecciones no planeadas, procedimientos de programas de seguridad y salud en el trabajo</v>
      </c>
      <c r="M195" s="106" t="str">
        <f>VLOOKUP(H195,PELIGROS!A$2:G$445,5,0)</f>
        <v>EPP MASCARILLAS Y FILTROS</v>
      </c>
      <c r="N195" s="103">
        <v>2</v>
      </c>
      <c r="O195" s="16">
        <v>3</v>
      </c>
      <c r="P195" s="16">
        <v>25</v>
      </c>
      <c r="Q195" s="16">
        <f t="shared" si="19"/>
        <v>6</v>
      </c>
      <c r="R195" s="16">
        <f t="shared" si="20"/>
        <v>150</v>
      </c>
      <c r="S195" s="93" t="str">
        <f t="shared" si="21"/>
        <v>M-6</v>
      </c>
      <c r="T195" s="108" t="str">
        <f t="shared" si="22"/>
        <v>II</v>
      </c>
      <c r="U195" s="108" t="str">
        <f t="shared" si="23"/>
        <v>No Aceptable o Aceptable Con Control Especifico</v>
      </c>
      <c r="V195" s="122"/>
      <c r="W195" s="106" t="str">
        <f>VLOOKUP(H195,PELIGROS!A$2:G$445,6,0)</f>
        <v>NEUMOCONIOSIS</v>
      </c>
      <c r="X195" s="17" t="s">
        <v>31</v>
      </c>
      <c r="Y195" s="17" t="s">
        <v>31</v>
      </c>
      <c r="Z195" s="17" t="s">
        <v>31</v>
      </c>
      <c r="AA195" s="15" t="s">
        <v>31</v>
      </c>
      <c r="AB195" s="15" t="str">
        <f>VLOOKUP(H195,PELIGROS!A$2:G$445,7,0)</f>
        <v>LIMPIEZA</v>
      </c>
      <c r="AC195" s="17" t="s">
        <v>1246</v>
      </c>
      <c r="AD195" s="151"/>
    </row>
    <row r="196" spans="1:30" ht="45.75" customHeight="1" thickBot="1">
      <c r="A196" s="146"/>
      <c r="B196" s="146"/>
      <c r="C196" s="119"/>
      <c r="D196" s="119"/>
      <c r="E196" s="119"/>
      <c r="F196" s="119"/>
      <c r="G196" s="106" t="str">
        <f>VLOOKUP(H196,PELIGROS!A$1:G$445,2,0)</f>
        <v>NATURALEZA DE LA TAREA</v>
      </c>
      <c r="H196" s="93" t="s">
        <v>75</v>
      </c>
      <c r="I196" s="93" t="s">
        <v>1211</v>
      </c>
      <c r="J196" s="106" t="str">
        <f>VLOOKUP(H196,PELIGROS!A$2:G$445,3,0)</f>
        <v>ESTRÉS,  TRANSTORNOS DEL SUEÑO</v>
      </c>
      <c r="K196" s="103" t="s">
        <v>31</v>
      </c>
      <c r="L196" s="106" t="str">
        <f>VLOOKUP(H196,PELIGROS!A$2:G$445,4,0)</f>
        <v>N/A</v>
      </c>
      <c r="M196" s="106" t="str">
        <f>VLOOKUP(H196,PELIGROS!A$2:G$445,5,0)</f>
        <v>PVE PSICOSOCIAL</v>
      </c>
      <c r="N196" s="103">
        <v>2</v>
      </c>
      <c r="O196" s="16">
        <v>3</v>
      </c>
      <c r="P196" s="16">
        <v>10</v>
      </c>
      <c r="Q196" s="16">
        <f t="shared" si="19"/>
        <v>6</v>
      </c>
      <c r="R196" s="16">
        <f t="shared" si="20"/>
        <v>60</v>
      </c>
      <c r="S196" s="93" t="str">
        <f t="shared" si="21"/>
        <v>M-6</v>
      </c>
      <c r="T196" s="108" t="str">
        <f t="shared" si="22"/>
        <v>III</v>
      </c>
      <c r="U196" s="108" t="str">
        <f t="shared" si="23"/>
        <v>Mejorable</v>
      </c>
      <c r="V196" s="122"/>
      <c r="W196" s="106" t="str">
        <f>VLOOKUP(H196,PELIGROS!A$2:G$445,6,0)</f>
        <v>ESTRÉS</v>
      </c>
      <c r="X196" s="17" t="s">
        <v>31</v>
      </c>
      <c r="Y196" s="17" t="s">
        <v>31</v>
      </c>
      <c r="Z196" s="17" t="s">
        <v>31</v>
      </c>
      <c r="AA196" s="15" t="s">
        <v>31</v>
      </c>
      <c r="AB196" s="15" t="str">
        <f>VLOOKUP(H196,PELIGROS!A$2:G$445,7,0)</f>
        <v>N/A</v>
      </c>
      <c r="AC196" s="122" t="s">
        <v>1199</v>
      </c>
      <c r="AD196" s="151"/>
    </row>
    <row r="197" spans="1:30" ht="45.75" customHeight="1" thickBot="1">
      <c r="A197" s="146"/>
      <c r="B197" s="146"/>
      <c r="C197" s="119"/>
      <c r="D197" s="119"/>
      <c r="E197" s="119"/>
      <c r="F197" s="119"/>
      <c r="G197" s="106" t="str">
        <f>VLOOKUP(H197,PELIGROS!A$1:G$445,2,0)</f>
        <v xml:space="preserve"> ALTA CONCENTRACIÓN</v>
      </c>
      <c r="H197" s="93" t="s">
        <v>87</v>
      </c>
      <c r="I197" s="93" t="s">
        <v>1211</v>
      </c>
      <c r="J197" s="106" t="str">
        <f>VLOOKUP(H197,PELIGROS!A$2:G$445,3,0)</f>
        <v>ESTRÉS, DEPRESIÓN, TRANSTORNOS DEL SUEÑO, AUSENCIA DE ATENCIÓN</v>
      </c>
      <c r="K197" s="103" t="s">
        <v>31</v>
      </c>
      <c r="L197" s="106" t="str">
        <f>VLOOKUP(H197,PELIGROS!A$2:G$445,4,0)</f>
        <v>N/A</v>
      </c>
      <c r="M197" s="106" t="str">
        <f>VLOOKUP(H197,PELIGROS!A$2:G$445,5,0)</f>
        <v>PVE PSICOSOCIAL</v>
      </c>
      <c r="N197" s="103">
        <v>2</v>
      </c>
      <c r="O197" s="16">
        <v>1</v>
      </c>
      <c r="P197" s="16">
        <v>10</v>
      </c>
      <c r="Q197" s="16">
        <f t="shared" si="19"/>
        <v>2</v>
      </c>
      <c r="R197" s="16">
        <f t="shared" si="20"/>
        <v>20</v>
      </c>
      <c r="S197" s="93" t="str">
        <f t="shared" si="21"/>
        <v>B-2</v>
      </c>
      <c r="T197" s="108" t="str">
        <f t="shared" si="22"/>
        <v>IV</v>
      </c>
      <c r="U197" s="108" t="str">
        <f t="shared" si="23"/>
        <v>Aceptable</v>
      </c>
      <c r="V197" s="122"/>
      <c r="W197" s="106" t="str">
        <f>VLOOKUP(H197,PELIGROS!A$2:G$445,6,0)</f>
        <v>ESTRÉS, ALTERACIÓN DEL SISTEMA NERVIOSO</v>
      </c>
      <c r="X197" s="17" t="s">
        <v>31</v>
      </c>
      <c r="Y197" s="17" t="s">
        <v>31</v>
      </c>
      <c r="Z197" s="17" t="s">
        <v>31</v>
      </c>
      <c r="AA197" s="15" t="s">
        <v>31</v>
      </c>
      <c r="AB197" s="15" t="str">
        <f>VLOOKUP(H197,PELIGROS!A$2:G$445,7,0)</f>
        <v>N/A</v>
      </c>
      <c r="AC197" s="122"/>
      <c r="AD197" s="151"/>
    </row>
    <row r="198" spans="1:30" ht="45.75" customHeight="1" thickBot="1">
      <c r="A198" s="146"/>
      <c r="B198" s="146"/>
      <c r="C198" s="119"/>
      <c r="D198" s="119"/>
      <c r="E198" s="119"/>
      <c r="F198" s="119"/>
      <c r="G198" s="106" t="str">
        <f>VLOOKUP(H198,PELIGROS!A$1:G$445,2,0)</f>
        <v>Forzadas, Prolongadas</v>
      </c>
      <c r="H198" s="93" t="s">
        <v>39</v>
      </c>
      <c r="I198" s="93" t="s">
        <v>1216</v>
      </c>
      <c r="J198" s="106" t="str">
        <f>VLOOKUP(H198,PELIGROS!A$2:G$445,3,0)</f>
        <v xml:space="preserve">Lesiones osteomusculares, lesiones osteoarticulares
</v>
      </c>
      <c r="K198" s="103" t="s">
        <v>31</v>
      </c>
      <c r="L198" s="106" t="str">
        <f>VLOOKUP(H198,PELIGROS!A$2:G$445,4,0)</f>
        <v>Inspecciones planeadas e inspecciones no planeadas, procedimientos de programas de seguridad y salud en el trabajo</v>
      </c>
      <c r="M198" s="106" t="str">
        <f>VLOOKUP(H198,PELIGROS!A$2:G$445,5,0)</f>
        <v>PVE Biomecánico, programa pausas activas, exámenes periódicos, recomendaciones, control de posturas</v>
      </c>
      <c r="N198" s="103">
        <v>2</v>
      </c>
      <c r="O198" s="16">
        <v>2</v>
      </c>
      <c r="P198" s="16">
        <v>25</v>
      </c>
      <c r="Q198" s="16">
        <f t="shared" si="19"/>
        <v>4</v>
      </c>
      <c r="R198" s="16">
        <f t="shared" si="20"/>
        <v>100</v>
      </c>
      <c r="S198" s="93" t="str">
        <f t="shared" si="21"/>
        <v>B-4</v>
      </c>
      <c r="T198" s="108" t="str">
        <f t="shared" si="22"/>
        <v>III</v>
      </c>
      <c r="U198" s="108" t="str">
        <f t="shared" si="23"/>
        <v>Mejorable</v>
      </c>
      <c r="V198" s="122"/>
      <c r="W198" s="106" t="str">
        <f>VLOOKUP(H198,PELIGROS!A$2:G$445,6,0)</f>
        <v>Enfermedades Osteomusculares</v>
      </c>
      <c r="X198" s="17" t="s">
        <v>31</v>
      </c>
      <c r="Y198" s="17" t="s">
        <v>31</v>
      </c>
      <c r="Z198" s="17" t="s">
        <v>31</v>
      </c>
      <c r="AA198" s="15" t="s">
        <v>31</v>
      </c>
      <c r="AB198" s="15" t="str">
        <f>VLOOKUP(H198,PELIGROS!A$2:G$445,7,0)</f>
        <v>Prevención en lesiones osteomusculares, líderes de pausas activas</v>
      </c>
      <c r="AC198" s="17" t="s">
        <v>1200</v>
      </c>
      <c r="AD198" s="151"/>
    </row>
    <row r="199" spans="1:30" ht="45.75" customHeight="1" thickBot="1">
      <c r="A199" s="146"/>
      <c r="B199" s="146"/>
      <c r="C199" s="119"/>
      <c r="D199" s="119"/>
      <c r="E199" s="119"/>
      <c r="F199" s="119"/>
      <c r="G199" s="106" t="str">
        <f>VLOOKUP(H199,PELIGROS!A$1:G$445,2,0)</f>
        <v>Movimientos repetitivos, Miembros Superiores</v>
      </c>
      <c r="H199" s="93" t="s">
        <v>46</v>
      </c>
      <c r="I199" s="93" t="s">
        <v>1216</v>
      </c>
      <c r="J199" s="106" t="str">
        <f>VLOOKUP(H199,PELIGROS!A$2:G$445,3,0)</f>
        <v>Lesiones Musculoesqueléticas</v>
      </c>
      <c r="K199" s="103" t="s">
        <v>31</v>
      </c>
      <c r="L199" s="106" t="str">
        <f>VLOOKUP(H199,PELIGROS!A$2:G$445,4,0)</f>
        <v>N/A</v>
      </c>
      <c r="M199" s="106" t="str">
        <f>VLOOKUP(H199,PELIGROS!A$2:G$445,5,0)</f>
        <v>PVE BIomécanico, programa pausas activas, examenes periódicos, recomendaicones, control de posturas</v>
      </c>
      <c r="N199" s="103">
        <v>2</v>
      </c>
      <c r="O199" s="16">
        <v>3</v>
      </c>
      <c r="P199" s="16">
        <v>10</v>
      </c>
      <c r="Q199" s="16">
        <f t="shared" si="19"/>
        <v>6</v>
      </c>
      <c r="R199" s="16">
        <f t="shared" si="20"/>
        <v>60</v>
      </c>
      <c r="S199" s="93" t="str">
        <f t="shared" si="21"/>
        <v>M-6</v>
      </c>
      <c r="T199" s="108" t="str">
        <f t="shared" si="22"/>
        <v>III</v>
      </c>
      <c r="U199" s="108" t="str">
        <f t="shared" si="23"/>
        <v>Mejorable</v>
      </c>
      <c r="V199" s="122"/>
      <c r="W199" s="106" t="str">
        <f>VLOOKUP(H199,PELIGROS!A$2:G$445,6,0)</f>
        <v>Enfermedades musculoesqueleticas</v>
      </c>
      <c r="X199" s="17" t="s">
        <v>31</v>
      </c>
      <c r="Y199" s="17" t="s">
        <v>31</v>
      </c>
      <c r="Z199" s="17" t="s">
        <v>31</v>
      </c>
      <c r="AA199" s="15" t="s">
        <v>31</v>
      </c>
      <c r="AB199" s="15" t="str">
        <f>VLOOKUP(H199,PELIGROS!A$2:G$445,7,0)</f>
        <v>Prevención en lesiones osteomusculares, líderes de pausas activas</v>
      </c>
      <c r="AC199" s="17" t="s">
        <v>1247</v>
      </c>
      <c r="AD199" s="151"/>
    </row>
    <row r="200" spans="1:30" ht="45.75" customHeight="1" thickBot="1">
      <c r="A200" s="146"/>
      <c r="B200" s="146"/>
      <c r="C200" s="119"/>
      <c r="D200" s="119"/>
      <c r="E200" s="119"/>
      <c r="F200" s="119"/>
      <c r="G200" s="106" t="str">
        <f>VLOOKUP(H200,PELIGROS!A$1:G$445,2,0)</f>
        <v>Carga de un peso mayor al recomendado</v>
      </c>
      <c r="H200" s="93" t="s">
        <v>485</v>
      </c>
      <c r="I200" s="93" t="s">
        <v>1216</v>
      </c>
      <c r="J200" s="106" t="str">
        <f>VLOOKUP(H200,PELIGROS!A$2:G$445,3,0)</f>
        <v>Lesiones osteomusculares, lesiones osteoarticulares</v>
      </c>
      <c r="K200" s="103" t="s">
        <v>31</v>
      </c>
      <c r="L200" s="106" t="str">
        <f>VLOOKUP(H200,PELIGROS!A$2:G$445,4,0)</f>
        <v>Inspecciones planeadas e inspecciones no planeadas, procedimientos de programas de seguridad y salud en el trabajo</v>
      </c>
      <c r="M200" s="106" t="str">
        <f>VLOOKUP(H200,PELIGROS!A$2:G$445,5,0)</f>
        <v>PVE Biomecánico, programa pausas activas, exámenes periódicos, recomendaciones, control de posturas</v>
      </c>
      <c r="N200" s="103">
        <v>2</v>
      </c>
      <c r="O200" s="16">
        <v>2</v>
      </c>
      <c r="P200" s="16">
        <v>25</v>
      </c>
      <c r="Q200" s="16">
        <f t="shared" si="19"/>
        <v>4</v>
      </c>
      <c r="R200" s="16">
        <f t="shared" si="20"/>
        <v>100</v>
      </c>
      <c r="S200" s="93" t="str">
        <f t="shared" si="21"/>
        <v>B-4</v>
      </c>
      <c r="T200" s="108" t="str">
        <f t="shared" si="22"/>
        <v>III</v>
      </c>
      <c r="U200" s="108" t="str">
        <f t="shared" si="23"/>
        <v>Mejorable</v>
      </c>
      <c r="V200" s="122"/>
      <c r="W200" s="106" t="str">
        <f>VLOOKUP(H200,PELIGROS!A$2:G$445,6,0)</f>
        <v>Enfermedades del sistema osteomuscular</v>
      </c>
      <c r="X200" s="17" t="s">
        <v>31</v>
      </c>
      <c r="Y200" s="17" t="s">
        <v>31</v>
      </c>
      <c r="Z200" s="17" t="s">
        <v>31</v>
      </c>
      <c r="AA200" s="15" t="s">
        <v>31</v>
      </c>
      <c r="AB200" s="15" t="str">
        <f>VLOOKUP(H200,PELIGROS!A$2:G$445,7,0)</f>
        <v>Prevención en lesiones osteomusculares, Líderes en pausas activas</v>
      </c>
      <c r="AC200" s="17" t="s">
        <v>1248</v>
      </c>
      <c r="AD200" s="151"/>
    </row>
    <row r="201" spans="1:30" ht="45.75" customHeight="1" thickBot="1">
      <c r="A201" s="146"/>
      <c r="B201" s="146"/>
      <c r="C201" s="119"/>
      <c r="D201" s="119"/>
      <c r="E201" s="119"/>
      <c r="F201" s="119"/>
      <c r="G201" s="106" t="str">
        <f>VLOOKUP(H201,PELIGROS!A$1:G$445,2,0)</f>
        <v>Atropellamiento, Envestir</v>
      </c>
      <c r="H201" s="93" t="s">
        <v>1186</v>
      </c>
      <c r="I201" s="93" t="s">
        <v>1210</v>
      </c>
      <c r="J201" s="106" t="str">
        <f>VLOOKUP(H201,PELIGROS!A$2:G$445,3,0)</f>
        <v>Lesiones, pérdidas materiales, muerte</v>
      </c>
      <c r="K201" s="103" t="s">
        <v>31</v>
      </c>
      <c r="L201" s="106" t="str">
        <f>VLOOKUP(H201,PELIGROS!A$2:G$445,4,0)</f>
        <v>Inspecciones planeadas e inspecciones no planeadas, procedimientos de programas de seguridad y salud en el trabajo</v>
      </c>
      <c r="M201" s="106" t="str">
        <f>VLOOKUP(H201,PELIGROS!A$2:G$445,5,0)</f>
        <v>Programa de seguridad vial, señalización</v>
      </c>
      <c r="N201" s="103">
        <v>2</v>
      </c>
      <c r="O201" s="16">
        <v>3</v>
      </c>
      <c r="P201" s="16">
        <v>60</v>
      </c>
      <c r="Q201" s="16">
        <f t="shared" si="19"/>
        <v>6</v>
      </c>
      <c r="R201" s="16">
        <f t="shared" si="20"/>
        <v>360</v>
      </c>
      <c r="S201" s="93" t="str">
        <f t="shared" si="21"/>
        <v>M-6</v>
      </c>
      <c r="T201" s="108" t="str">
        <f t="shared" si="22"/>
        <v>II</v>
      </c>
      <c r="U201" s="108" t="str">
        <f t="shared" si="23"/>
        <v>No Aceptable o Aceptable Con Control Especifico</v>
      </c>
      <c r="V201" s="122"/>
      <c r="W201" s="106" t="str">
        <f>VLOOKUP(H201,PELIGROS!A$2:G$445,6,0)</f>
        <v>Muerte</v>
      </c>
      <c r="X201" s="17" t="s">
        <v>31</v>
      </c>
      <c r="Y201" s="17" t="s">
        <v>31</v>
      </c>
      <c r="Z201" s="17" t="s">
        <v>31</v>
      </c>
      <c r="AA201" s="15" t="s">
        <v>31</v>
      </c>
      <c r="AB201" s="15" t="str">
        <f>VLOOKUP(H201,PELIGROS!A$2:G$445,7,0)</f>
        <v>Seguridad vial y manejo defensivo, aseguramiento de áreas de trabajo</v>
      </c>
      <c r="AC201" s="17" t="s">
        <v>1209</v>
      </c>
      <c r="AD201" s="151"/>
    </row>
    <row r="202" spans="1:30" ht="45.75" customHeight="1" thickBot="1">
      <c r="A202" s="146"/>
      <c r="B202" s="146"/>
      <c r="C202" s="119"/>
      <c r="D202" s="119"/>
      <c r="E202" s="119"/>
      <c r="F202" s="119"/>
      <c r="G202" s="106" t="str">
        <f>VLOOKUP(H202,PELIGROS!A$1:G$445,2,0)</f>
        <v>Inadecuadas conexiones eléctricas-saturación en tomas de energía</v>
      </c>
      <c r="H202" s="93" t="s">
        <v>565</v>
      </c>
      <c r="I202" s="93" t="s">
        <v>1210</v>
      </c>
      <c r="J202" s="106" t="str">
        <f>VLOOKUP(H202,PELIGROS!A$2:G$445,3,0)</f>
        <v>Quemaduras, electrocución, muerte</v>
      </c>
      <c r="K202" s="103" t="s">
        <v>31</v>
      </c>
      <c r="L202" s="106" t="str">
        <f>VLOOKUP(H202,PELIGROS!A$2:G$445,4,0)</f>
        <v>Inspecciones planeadas e inspecciones no planeadas, procedimientos de programas de seguridad y salud en el trabajo</v>
      </c>
      <c r="M202" s="106" t="str">
        <f>VLOOKUP(H202,PELIGROS!A$2:G$445,5,0)</f>
        <v>E.P.P. Bota dieléctrica, Casco dieléctrico</v>
      </c>
      <c r="N202" s="103">
        <v>2</v>
      </c>
      <c r="O202" s="16">
        <v>2</v>
      </c>
      <c r="P202" s="16">
        <v>100</v>
      </c>
      <c r="Q202" s="16">
        <f t="shared" si="19"/>
        <v>4</v>
      </c>
      <c r="R202" s="16">
        <f t="shared" si="20"/>
        <v>400</v>
      </c>
      <c r="S202" s="93" t="str">
        <f t="shared" si="21"/>
        <v>B-4</v>
      </c>
      <c r="T202" s="108" t="str">
        <f t="shared" si="22"/>
        <v>II</v>
      </c>
      <c r="U202" s="108" t="str">
        <f t="shared" si="23"/>
        <v>No Aceptable o Aceptable Con Control Especifico</v>
      </c>
      <c r="V202" s="122"/>
      <c r="W202" s="106" t="str">
        <f>VLOOKUP(H202,PELIGROS!A$2:G$445,6,0)</f>
        <v>Muerte</v>
      </c>
      <c r="X202" s="17" t="s">
        <v>31</v>
      </c>
      <c r="Y202" s="17" t="s">
        <v>31</v>
      </c>
      <c r="Z202" s="17" t="s">
        <v>31</v>
      </c>
      <c r="AA202" s="15" t="s">
        <v>31</v>
      </c>
      <c r="AB202" s="15" t="str">
        <f>VLOOKUP(H202,PELIGROS!A$2:G$445,7,0)</f>
        <v>Uso y manejo adecuado de E.P.P., actos y condiciones inseguras</v>
      </c>
      <c r="AC202" s="17" t="s">
        <v>1273</v>
      </c>
      <c r="AD202" s="151"/>
    </row>
    <row r="203" spans="1:30" ht="45.75" customHeight="1" thickBot="1">
      <c r="A203" s="146"/>
      <c r="B203" s="146"/>
      <c r="C203" s="119"/>
      <c r="D203" s="119"/>
      <c r="E203" s="119"/>
      <c r="F203" s="119"/>
      <c r="G203" s="106" t="str">
        <f>VLOOKUP(H203,PELIGROS!A$1:G$445,2,0)</f>
        <v>Ingreso a pozos, Red de acueducto o excavaciones</v>
      </c>
      <c r="H203" s="93" t="s">
        <v>570</v>
      </c>
      <c r="I203" s="93" t="s">
        <v>1210</v>
      </c>
      <c r="J203" s="106" t="str">
        <f>VLOOKUP(H203,PELIGROS!A$2:G$445,3,0)</f>
        <v>Intoxicación, asfixicia, daños vías resiratorias, muerte</v>
      </c>
      <c r="K203" s="103" t="s">
        <v>31</v>
      </c>
      <c r="L203" s="106" t="str">
        <f>VLOOKUP(H203,PELIGROS!A$2:G$445,4,0)</f>
        <v>Inspecciones planeadas e inspecciones no planeadas, procedimientos de programas de seguridad y salud en el trabajo</v>
      </c>
      <c r="M203" s="106" t="str">
        <f>VLOOKUP(H203,PELIGROS!A$2:G$445,5,0)</f>
        <v>E.P.P. Colectivos, Tripoide</v>
      </c>
      <c r="N203" s="103">
        <v>2</v>
      </c>
      <c r="O203" s="16">
        <v>2</v>
      </c>
      <c r="P203" s="16">
        <v>100</v>
      </c>
      <c r="Q203" s="16">
        <f t="shared" si="19"/>
        <v>4</v>
      </c>
      <c r="R203" s="16">
        <f t="shared" si="20"/>
        <v>400</v>
      </c>
      <c r="S203" s="93" t="str">
        <f t="shared" si="21"/>
        <v>B-4</v>
      </c>
      <c r="T203" s="108" t="str">
        <f t="shared" si="22"/>
        <v>II</v>
      </c>
      <c r="U203" s="108" t="str">
        <f t="shared" si="23"/>
        <v>No Aceptable o Aceptable Con Control Especifico</v>
      </c>
      <c r="V203" s="122"/>
      <c r="W203" s="106" t="str">
        <f>VLOOKUP(H203,PELIGROS!A$2:G$445,6,0)</f>
        <v>Muerte</v>
      </c>
      <c r="X203" s="17" t="s">
        <v>31</v>
      </c>
      <c r="Y203" s="17" t="s">
        <v>31</v>
      </c>
      <c r="Z203" s="17" t="s">
        <v>31</v>
      </c>
      <c r="AA203" s="15" t="s">
        <v>31</v>
      </c>
      <c r="AB203" s="15" t="str">
        <f>VLOOKUP(H203,PELIGROS!A$2:G$445,7,0)</f>
        <v>Trabajo seguro en espacios confinados y manejo de medidores de gases, diligenciamiento de permisos de trabajos, uso y manejo adecuado de E.P.P.</v>
      </c>
      <c r="AC203" s="17" t="s">
        <v>1249</v>
      </c>
      <c r="AD203" s="151"/>
    </row>
    <row r="204" spans="1:30" ht="45.75" customHeight="1" thickBot="1">
      <c r="A204" s="146"/>
      <c r="B204" s="146"/>
      <c r="C204" s="119"/>
      <c r="D204" s="119"/>
      <c r="E204" s="119"/>
      <c r="F204" s="119"/>
      <c r="G204" s="106" t="str">
        <f>VLOOKUP(H204,PELIGROS!A$1:G$445,2,0)</f>
        <v>Reparación de redes e instalaciones</v>
      </c>
      <c r="H204" s="93" t="s">
        <v>575</v>
      </c>
      <c r="I204" s="93" t="s">
        <v>1210</v>
      </c>
      <c r="J204" s="106" t="str">
        <f>VLOOKUP(H204,PELIGROS!A$2:G$445,3,0)</f>
        <v>Atrapamiento, apastamiento, lesiones, fracturas, muerte</v>
      </c>
      <c r="K204" s="103" t="s">
        <v>31</v>
      </c>
      <c r="L204" s="106" t="str">
        <f>VLOOKUP(H204,PELIGROS!A$2:G$445,4,0)</f>
        <v>Inspecciones planeadas e inspecciones no planeadas, procedimientos de programas de seguridad y salud en el trabajo</v>
      </c>
      <c r="M204" s="106" t="str">
        <f>VLOOKUP(H204,PELIGROS!A$2:G$445,5,0)</f>
        <v>E.P.P. Colectivos entibados y cajas de entibados</v>
      </c>
      <c r="N204" s="103">
        <v>2</v>
      </c>
      <c r="O204" s="16">
        <v>2</v>
      </c>
      <c r="P204" s="16">
        <v>100</v>
      </c>
      <c r="Q204" s="16">
        <f t="shared" si="19"/>
        <v>4</v>
      </c>
      <c r="R204" s="16">
        <f t="shared" si="20"/>
        <v>400</v>
      </c>
      <c r="S204" s="93" t="str">
        <f t="shared" si="21"/>
        <v>B-4</v>
      </c>
      <c r="T204" s="108" t="str">
        <f t="shared" si="22"/>
        <v>II</v>
      </c>
      <c r="U204" s="108" t="str">
        <f t="shared" si="23"/>
        <v>No Aceptable o Aceptable Con Control Especifico</v>
      </c>
      <c r="V204" s="122"/>
      <c r="W204" s="106" t="str">
        <f>VLOOKUP(H204,PELIGROS!A$2:G$445,6,0)</f>
        <v>Muerte</v>
      </c>
      <c r="X204" s="17" t="s">
        <v>31</v>
      </c>
      <c r="Y204" s="17" t="s">
        <v>31</v>
      </c>
      <c r="Z204" s="17" t="s">
        <v>31</v>
      </c>
      <c r="AA204" s="15" t="s">
        <v>31</v>
      </c>
      <c r="AB204" s="15" t="str">
        <f>VLOOKUP(H204,PELIGROS!A$2:G$445,7,0)</f>
        <v>Prevención en riesgo en excavaciones y manejo de entibados, prevención en roturas de redes de gas antural, diligenciamieto de permisos de trabajo, uso y manejo adecuado de E.P.P.</v>
      </c>
      <c r="AC204" s="17" t="s">
        <v>1249</v>
      </c>
      <c r="AD204" s="151"/>
    </row>
    <row r="205" spans="1:30" ht="45.75" customHeight="1" thickBot="1">
      <c r="A205" s="146"/>
      <c r="B205" s="146"/>
      <c r="C205" s="119"/>
      <c r="D205" s="119"/>
      <c r="E205" s="119"/>
      <c r="F205" s="119"/>
      <c r="G205" s="106" t="str">
        <f>VLOOKUP(H205,PELIGROS!A$1:G$445,2,0)</f>
        <v>Superficies de trabajo irregulares o deslizantes</v>
      </c>
      <c r="H205" s="93" t="s">
        <v>596</v>
      </c>
      <c r="I205" s="93" t="s">
        <v>1210</v>
      </c>
      <c r="J205" s="106" t="str">
        <f>VLOOKUP(H205,PELIGROS!A$2:G$445,3,0)</f>
        <v>Caidas del mismo nivel, fracturas, golpe con objetos, caídas de objetos, obstrucción de rutas de evacuación</v>
      </c>
      <c r="K205" s="103" t="s">
        <v>31</v>
      </c>
      <c r="L205" s="106" t="str">
        <f>VLOOKUP(H205,PELIGROS!A$2:G$445,4,0)</f>
        <v>N/A</v>
      </c>
      <c r="M205" s="106" t="str">
        <f>VLOOKUP(H205,PELIGROS!A$2:G$445,5,0)</f>
        <v>N/A</v>
      </c>
      <c r="N205" s="103">
        <v>2</v>
      </c>
      <c r="O205" s="16">
        <v>3</v>
      </c>
      <c r="P205" s="16">
        <v>25</v>
      </c>
      <c r="Q205" s="16">
        <f t="shared" si="19"/>
        <v>6</v>
      </c>
      <c r="R205" s="16">
        <f t="shared" si="20"/>
        <v>150</v>
      </c>
      <c r="S205" s="93" t="str">
        <f t="shared" si="21"/>
        <v>M-6</v>
      </c>
      <c r="T205" s="108" t="str">
        <f t="shared" si="22"/>
        <v>II</v>
      </c>
      <c r="U205" s="108" t="str">
        <f t="shared" si="23"/>
        <v>No Aceptable o Aceptable Con Control Especifico</v>
      </c>
      <c r="V205" s="122"/>
      <c r="W205" s="106" t="str">
        <f>VLOOKUP(H205,PELIGROS!A$2:G$445,6,0)</f>
        <v>Caídas de distinto nivel</v>
      </c>
      <c r="X205" s="17" t="s">
        <v>31</v>
      </c>
      <c r="Y205" s="17" t="s">
        <v>31</v>
      </c>
      <c r="Z205" s="17" t="s">
        <v>31</v>
      </c>
      <c r="AA205" s="15" t="s">
        <v>31</v>
      </c>
      <c r="AB205" s="15" t="str">
        <f>VLOOKUP(H205,PELIGROS!A$2:G$445,7,0)</f>
        <v>Pautas Básicas en orden y aseo en el lugar de trabajo, actos y condiciones inseguras</v>
      </c>
      <c r="AC205" s="17" t="s">
        <v>1201</v>
      </c>
      <c r="AD205" s="151"/>
    </row>
    <row r="206" spans="1:30" ht="45.75" customHeight="1" thickBot="1">
      <c r="A206" s="146"/>
      <c r="B206" s="146"/>
      <c r="C206" s="119"/>
      <c r="D206" s="119"/>
      <c r="E206" s="119"/>
      <c r="F206" s="119"/>
      <c r="G206" s="106" t="str">
        <f>VLOOKUP(H206,PELIGROS!A$1:G$445,2,0)</f>
        <v>Herramientas Manuales</v>
      </c>
      <c r="H206" s="93" t="s">
        <v>605</v>
      </c>
      <c r="I206" s="93" t="s">
        <v>1210</v>
      </c>
      <c r="J206" s="106" t="str">
        <f>VLOOKUP(H206,PELIGROS!A$2:G$445,3,0)</f>
        <v>Quemaduras, contusiones y lesiones</v>
      </c>
      <c r="K206" s="103" t="s">
        <v>31</v>
      </c>
      <c r="L206" s="106" t="str">
        <f>VLOOKUP(H206,PELIGROS!A$2:G$445,4,0)</f>
        <v>Inspecciones planeadas e inspecciones no planeadas, procedimientos de programas de seguridad y salud en el trabajo</v>
      </c>
      <c r="M206" s="106" t="str">
        <f>VLOOKUP(H206,PELIGROS!A$2:G$445,5,0)</f>
        <v>E.P.P.</v>
      </c>
      <c r="N206" s="103">
        <v>2</v>
      </c>
      <c r="O206" s="16">
        <v>3</v>
      </c>
      <c r="P206" s="16">
        <v>25</v>
      </c>
      <c r="Q206" s="16">
        <f t="shared" si="19"/>
        <v>6</v>
      </c>
      <c r="R206" s="16">
        <f t="shared" si="20"/>
        <v>150</v>
      </c>
      <c r="S206" s="93" t="str">
        <f t="shared" si="21"/>
        <v>M-6</v>
      </c>
      <c r="T206" s="108" t="str">
        <f t="shared" si="22"/>
        <v>II</v>
      </c>
      <c r="U206" s="108" t="str">
        <f t="shared" si="23"/>
        <v>No Aceptable o Aceptable Con Control Especifico</v>
      </c>
      <c r="V206" s="122"/>
      <c r="W206" s="106" t="str">
        <f>VLOOKUP(H206,PELIGROS!A$2:G$445,6,0)</f>
        <v>Amputación</v>
      </c>
      <c r="X206" s="17" t="s">
        <v>31</v>
      </c>
      <c r="Y206" s="17" t="s">
        <v>31</v>
      </c>
      <c r="Z206" s="17" t="s">
        <v>31</v>
      </c>
      <c r="AA206" s="15" t="s">
        <v>31</v>
      </c>
      <c r="AB206" s="15" t="str">
        <f>VLOOKUP(H206,PELIGROS!A$2:G$445,7,0)</f>
        <v xml:space="preserve">
Uso y manejo adecuado de E.P.P., uso y manejo adecuado de herramientas manuales y/o máqinas y equipos</v>
      </c>
      <c r="AC206" s="17" t="s">
        <v>1250</v>
      </c>
      <c r="AD206" s="151"/>
    </row>
    <row r="207" spans="1:30" ht="45.75" customHeight="1" thickBot="1">
      <c r="A207" s="146"/>
      <c r="B207" s="146"/>
      <c r="C207" s="119"/>
      <c r="D207" s="119"/>
      <c r="E207" s="119"/>
      <c r="F207" s="119"/>
      <c r="G207" s="106" t="str">
        <f>VLOOKUP(H207,PELIGROS!A$1:G$445,2,0)</f>
        <v>Maquinaria y equipo</v>
      </c>
      <c r="H207" s="93" t="s">
        <v>611</v>
      </c>
      <c r="I207" s="93" t="s">
        <v>1210</v>
      </c>
      <c r="J207" s="106" t="str">
        <f>VLOOKUP(H207,PELIGROS!A$2:G$445,3,0)</f>
        <v>Atrapamiento, amputación, aplastamiento, fractura, muerte</v>
      </c>
      <c r="K207" s="103" t="s">
        <v>31</v>
      </c>
      <c r="L207" s="106" t="str">
        <f>VLOOKUP(H207,PELIGROS!A$2:G$445,4,0)</f>
        <v>Inspecciones planeadas e inspecciones no planeadas, procedimientos de programas de seguridad y salud en el trabajo</v>
      </c>
      <c r="M207" s="106" t="str">
        <f>VLOOKUP(H207,PELIGROS!A$2:G$445,5,0)</f>
        <v>E.P.P.</v>
      </c>
      <c r="N207" s="103">
        <v>2</v>
      </c>
      <c r="O207" s="16">
        <v>3</v>
      </c>
      <c r="P207" s="16">
        <v>60</v>
      </c>
      <c r="Q207" s="16">
        <f t="shared" si="19"/>
        <v>6</v>
      </c>
      <c r="R207" s="16">
        <f t="shared" si="20"/>
        <v>360</v>
      </c>
      <c r="S207" s="93" t="str">
        <f t="shared" si="21"/>
        <v>M-6</v>
      </c>
      <c r="T207" s="108" t="str">
        <f t="shared" si="22"/>
        <v>II</v>
      </c>
      <c r="U207" s="108" t="str">
        <f t="shared" si="23"/>
        <v>No Aceptable o Aceptable Con Control Especifico</v>
      </c>
      <c r="V207" s="122"/>
      <c r="W207" s="106" t="str">
        <f>VLOOKUP(H207,PELIGROS!A$2:G$445,6,0)</f>
        <v>Aplastamiento</v>
      </c>
      <c r="X207" s="17" t="s">
        <v>31</v>
      </c>
      <c r="Y207" s="17" t="s">
        <v>31</v>
      </c>
      <c r="Z207" s="17" t="s">
        <v>31</v>
      </c>
      <c r="AA207" s="15" t="s">
        <v>31</v>
      </c>
      <c r="AB207" s="15" t="str">
        <f>VLOOKUP(H207,PELIGROS!A$2:G$445,7,0)</f>
        <v>Uso y manejo adecuado de E.P.P., uso y manejo adecuado de herramientas amnuales y/o máquinas y equipos</v>
      </c>
      <c r="AC207" s="17" t="s">
        <v>1251</v>
      </c>
      <c r="AD207" s="151"/>
    </row>
    <row r="208" spans="1:30" ht="45.75" customHeight="1" thickBot="1">
      <c r="A208" s="146"/>
      <c r="B208" s="146"/>
      <c r="C208" s="119"/>
      <c r="D208" s="119"/>
      <c r="E208" s="119"/>
      <c r="F208" s="119"/>
      <c r="G208" s="106" t="str">
        <f>VLOOKUP(H208,PELIGROS!A$1:G$445,2,0)</f>
        <v>Atraco, golpiza, atentados y secuestrados</v>
      </c>
      <c r="H208" s="93" t="s">
        <v>56</v>
      </c>
      <c r="I208" s="93" t="s">
        <v>1210</v>
      </c>
      <c r="J208" s="106" t="str">
        <f>VLOOKUP(H208,PELIGROS!A$2:G$445,3,0)</f>
        <v>Estrés, golpes, Secuestros</v>
      </c>
      <c r="K208" s="103" t="s">
        <v>31</v>
      </c>
      <c r="L208" s="106" t="str">
        <f>VLOOKUP(H208,PELIGROS!A$2:G$445,4,0)</f>
        <v>Inspecciones planeadas e inspecciones no planeadas, procedimientos de programas de seguridad y salud en el trabajo</v>
      </c>
      <c r="M208" s="106" t="str">
        <f>VLOOKUP(H208,PELIGROS!A$2:G$445,5,0)</f>
        <v xml:space="preserve">Uniformes Corporativos, Caquetas corporativas, Carnetización
</v>
      </c>
      <c r="N208" s="103">
        <v>2</v>
      </c>
      <c r="O208" s="16">
        <v>3</v>
      </c>
      <c r="P208" s="16">
        <v>60</v>
      </c>
      <c r="Q208" s="16">
        <f t="shared" si="19"/>
        <v>6</v>
      </c>
      <c r="R208" s="16">
        <f t="shared" si="20"/>
        <v>360</v>
      </c>
      <c r="S208" s="93" t="str">
        <f t="shared" si="21"/>
        <v>M-6</v>
      </c>
      <c r="T208" s="108" t="str">
        <f t="shared" si="22"/>
        <v>II</v>
      </c>
      <c r="U208" s="108" t="str">
        <f t="shared" si="23"/>
        <v>No Aceptable o Aceptable Con Control Especifico</v>
      </c>
      <c r="V208" s="122"/>
      <c r="W208" s="106" t="str">
        <f>VLOOKUP(H208,PELIGROS!A$2:G$445,6,0)</f>
        <v>Secuestros</v>
      </c>
      <c r="X208" s="17" t="s">
        <v>31</v>
      </c>
      <c r="Y208" s="17" t="s">
        <v>31</v>
      </c>
      <c r="Z208" s="17" t="s">
        <v>31</v>
      </c>
      <c r="AA208" s="15" t="s">
        <v>31</v>
      </c>
      <c r="AB208" s="15" t="str">
        <f>VLOOKUP(H208,PELIGROS!A$2:G$445,7,0)</f>
        <v>N/A</v>
      </c>
      <c r="AC208" s="17" t="s">
        <v>1222</v>
      </c>
      <c r="AD208" s="151"/>
    </row>
    <row r="209" spans="1:30" ht="45.75" customHeight="1" thickBot="1">
      <c r="A209" s="146"/>
      <c r="B209" s="146"/>
      <c r="C209" s="119"/>
      <c r="D209" s="119"/>
      <c r="E209" s="119"/>
      <c r="F209" s="119"/>
      <c r="G209" s="106" t="str">
        <f>VLOOKUP(H209,PELIGROS!A$1:G$445,2,0)</f>
        <v>MANTENIMIENTO DE PUENTE GRUAS, LIMPIEZA DE CANALES, MANTENIMIENTO DE INSTALACIONES LOCATIVAS, MANTENIMIENTO Y REPARACIÓN DE POZOS</v>
      </c>
      <c r="H209" s="93" t="s">
        <v>623</v>
      </c>
      <c r="I209" s="93" t="s">
        <v>1210</v>
      </c>
      <c r="J209" s="106" t="str">
        <f>VLOOKUP(H209,PELIGROS!A$2:G$445,3,0)</f>
        <v>LESIONES, FRACTURAS, MUERTE</v>
      </c>
      <c r="K209" s="103" t="s">
        <v>31</v>
      </c>
      <c r="L209" s="106" t="str">
        <f>VLOOKUP(H209,PELIGROS!A$2:G$445,4,0)</f>
        <v>Inspecciones planeadas e inspecciones no planeadas, procedimientos de programas de seguridad y salud en el trabajo</v>
      </c>
      <c r="M209" s="106" t="str">
        <f>VLOOKUP(H209,PELIGROS!A$2:G$445,5,0)</f>
        <v>EPP</v>
      </c>
      <c r="N209" s="103">
        <v>2</v>
      </c>
      <c r="O209" s="16">
        <v>2</v>
      </c>
      <c r="P209" s="16">
        <v>100</v>
      </c>
      <c r="Q209" s="16">
        <f t="shared" si="19"/>
        <v>4</v>
      </c>
      <c r="R209" s="16">
        <f t="shared" si="20"/>
        <v>400</v>
      </c>
      <c r="S209" s="93" t="str">
        <f t="shared" si="21"/>
        <v>B-4</v>
      </c>
      <c r="T209" s="108" t="str">
        <f t="shared" si="22"/>
        <v>II</v>
      </c>
      <c r="U209" s="108" t="str">
        <f t="shared" si="23"/>
        <v>No Aceptable o Aceptable Con Control Especifico</v>
      </c>
      <c r="V209" s="122"/>
      <c r="W209" s="106" t="str">
        <f>VLOOKUP(H209,PELIGROS!A$2:G$445,6,0)</f>
        <v>MUERTE</v>
      </c>
      <c r="X209" s="17" t="s">
        <v>31</v>
      </c>
      <c r="Y209" s="17" t="s">
        <v>31</v>
      </c>
      <c r="Z209" s="17" t="s">
        <v>31</v>
      </c>
      <c r="AA209" s="15" t="s">
        <v>31</v>
      </c>
      <c r="AB209" s="15" t="str">
        <f>VLOOKUP(H209,PELIGROS!A$2:G$445,7,0)</f>
        <v>CERTIFICACIÓN Y/O ENTRENAMIENTO EN TRABAJO SEGURO EN ALTURAS; DILGENCIAMIENTO DE PERMISO DE TRABAJO; USO Y MANEJO ADECUADO DE E.P.P.; ARME Y DESARME DE ANDAMIOS</v>
      </c>
      <c r="AC209" s="17" t="s">
        <v>1274</v>
      </c>
      <c r="AD209" s="151"/>
    </row>
    <row r="210" spans="1:30" ht="45.75" customHeight="1" thickBot="1">
      <c r="A210" s="146"/>
      <c r="B210" s="146"/>
      <c r="C210" s="120"/>
      <c r="D210" s="120"/>
      <c r="E210" s="120"/>
      <c r="F210" s="120"/>
      <c r="G210" s="107" t="str">
        <f>VLOOKUP(H210,PELIGROS!A$1:G$445,2,0)</f>
        <v>SISMOS, INCENDIOS, INUNDACIONES, TERREMOTOS, VENDAVALES, DERRUMBE</v>
      </c>
      <c r="H210" s="94" t="s">
        <v>61</v>
      </c>
      <c r="I210" s="94" t="s">
        <v>1220</v>
      </c>
      <c r="J210" s="107" t="str">
        <f>VLOOKUP(H210,PELIGROS!A$2:G$445,3,0)</f>
        <v>SISMOS, INCENDIOS, INUNDACIONES, TERREMOTOS, VENDAVALES</v>
      </c>
      <c r="K210" s="104" t="s">
        <v>31</v>
      </c>
      <c r="L210" s="107" t="str">
        <f>VLOOKUP(H210,PELIGROS!A$2:G$445,4,0)</f>
        <v>Inspecciones planeadas e inspecciones no planeadas, procedimientos de programas de seguridad y salud en el trabajo</v>
      </c>
      <c r="M210" s="107" t="str">
        <f>VLOOKUP(H210,PELIGROS!A$2:G$445,5,0)</f>
        <v>BRIGADAS DE EMERGENCIAS</v>
      </c>
      <c r="N210" s="104">
        <v>1</v>
      </c>
      <c r="O210" s="19">
        <v>1</v>
      </c>
      <c r="P210" s="19">
        <v>100</v>
      </c>
      <c r="Q210" s="19">
        <f t="shared" si="19"/>
        <v>1</v>
      </c>
      <c r="R210" s="19">
        <f t="shared" si="20"/>
        <v>100</v>
      </c>
      <c r="S210" s="94">
        <f t="shared" si="21"/>
        <v>0</v>
      </c>
      <c r="T210" s="110" t="str">
        <f t="shared" si="22"/>
        <v>III</v>
      </c>
      <c r="U210" s="110" t="str">
        <f t="shared" si="23"/>
        <v>Mejorable</v>
      </c>
      <c r="V210" s="123"/>
      <c r="W210" s="107" t="str">
        <f>VLOOKUP(H210,PELIGROS!A$2:G$445,6,0)</f>
        <v>MUERTE</v>
      </c>
      <c r="X210" s="20" t="s">
        <v>31</v>
      </c>
      <c r="Y210" s="20" t="s">
        <v>31</v>
      </c>
      <c r="Z210" s="20" t="s">
        <v>31</v>
      </c>
      <c r="AA210" s="112" t="s">
        <v>31</v>
      </c>
      <c r="AB210" s="18" t="str">
        <f>VLOOKUP(H210,PELIGROS!A$2:G$445,7,0)</f>
        <v>ENTRENAMIENTO DE LA BRIGADA; DIVULGACIÓN DE PLAN DE EMERGENCIA</v>
      </c>
      <c r="AC210" s="104" t="s">
        <v>1256</v>
      </c>
      <c r="AD210" s="152"/>
    </row>
    <row r="211" spans="1:30" ht="48" customHeight="1" thickBot="1">
      <c r="A211" s="146"/>
      <c r="B211" s="146"/>
      <c r="C211" s="124" t="s">
        <v>1252</v>
      </c>
      <c r="D211" s="124" t="s">
        <v>1253</v>
      </c>
      <c r="E211" s="124" t="s">
        <v>1028</v>
      </c>
      <c r="F211" s="124" t="s">
        <v>1196</v>
      </c>
      <c r="G211" s="96" t="str">
        <f>VLOOKUP(H211,PELIGROS!A$1:G$445,2,0)</f>
        <v>Fluidos y Excrementos</v>
      </c>
      <c r="H211" s="89" t="s">
        <v>97</v>
      </c>
      <c r="I211" s="89" t="s">
        <v>1212</v>
      </c>
      <c r="J211" s="96" t="str">
        <f>VLOOKUP(H211,PELIGROS!A$2:G$445,3,0)</f>
        <v>Enfermedades Infectocontagiosas</v>
      </c>
      <c r="K211" s="100" t="s">
        <v>31</v>
      </c>
      <c r="L211" s="96" t="str">
        <f>VLOOKUP(H211,PELIGROS!A$2:G$445,4,0)</f>
        <v>N/A</v>
      </c>
      <c r="M211" s="96" t="str">
        <f>VLOOKUP(H211,PELIGROS!A$2:G$445,5,0)</f>
        <v>N/A</v>
      </c>
      <c r="N211" s="100">
        <v>2</v>
      </c>
      <c r="O211" s="62">
        <v>3</v>
      </c>
      <c r="P211" s="62">
        <v>10</v>
      </c>
      <c r="Q211" s="62">
        <f t="shared" si="11"/>
        <v>6</v>
      </c>
      <c r="R211" s="62">
        <f t="shared" si="12"/>
        <v>60</v>
      </c>
      <c r="S211" s="89" t="str">
        <f t="shared" si="13"/>
        <v>M-6</v>
      </c>
      <c r="T211" s="55" t="str">
        <f t="shared" si="10"/>
        <v>III</v>
      </c>
      <c r="U211" s="55" t="str">
        <f t="shared" si="14"/>
        <v>Mejorable</v>
      </c>
      <c r="V211" s="127">
        <v>14</v>
      </c>
      <c r="W211" s="96" t="str">
        <f>VLOOKUP(H211,PELIGROS!A$2:G$445,6,0)</f>
        <v>Posibles enfermedades</v>
      </c>
      <c r="X211" s="64" t="s">
        <v>31</v>
      </c>
      <c r="Y211" s="64" t="s">
        <v>31</v>
      </c>
      <c r="Z211" s="64" t="s">
        <v>31</v>
      </c>
      <c r="AA211" s="65" t="s">
        <v>31</v>
      </c>
      <c r="AB211" s="65" t="str">
        <f>VLOOKUP(H211,PELIGROS!A$2:G$445,7,0)</f>
        <v xml:space="preserve">Riesgo Biológico, Autocuidado y/o Uso y manejo adecuado de E.P.P.
</v>
      </c>
      <c r="AC211" s="127" t="s">
        <v>1255</v>
      </c>
      <c r="AD211" s="147" t="s">
        <v>1197</v>
      </c>
    </row>
    <row r="212" spans="1:30" ht="48" customHeight="1" thickBot="1">
      <c r="A212" s="146"/>
      <c r="B212" s="146"/>
      <c r="C212" s="125"/>
      <c r="D212" s="125"/>
      <c r="E212" s="125"/>
      <c r="F212" s="125"/>
      <c r="G212" s="97" t="str">
        <f>VLOOKUP(H212,PELIGROS!A$1:G$445,2,0)</f>
        <v>Modeduras</v>
      </c>
      <c r="H212" s="90" t="s">
        <v>78</v>
      </c>
      <c r="I212" s="90" t="s">
        <v>1212</v>
      </c>
      <c r="J212" s="97" t="str">
        <f>VLOOKUP(H212,PELIGROS!A$2:G$445,3,0)</f>
        <v>Lesiones, tejidos, muerte, enfermedades infectocontagiosas</v>
      </c>
      <c r="K212" s="99" t="s">
        <v>31</v>
      </c>
      <c r="L212" s="97" t="str">
        <f>VLOOKUP(H212,PELIGROS!A$2:G$445,4,0)</f>
        <v>N/A</v>
      </c>
      <c r="M212" s="97" t="str">
        <f>VLOOKUP(H212,PELIGROS!A$2:G$445,5,0)</f>
        <v>N/A</v>
      </c>
      <c r="N212" s="99">
        <v>2</v>
      </c>
      <c r="O212" s="56">
        <v>3</v>
      </c>
      <c r="P212" s="56">
        <v>25</v>
      </c>
      <c r="Q212" s="56">
        <f t="shared" si="11"/>
        <v>6</v>
      </c>
      <c r="R212" s="56">
        <f t="shared" si="12"/>
        <v>150</v>
      </c>
      <c r="S212" s="90" t="str">
        <f t="shared" si="13"/>
        <v>M-6</v>
      </c>
      <c r="T212" s="57" t="str">
        <f t="shared" si="10"/>
        <v>II</v>
      </c>
      <c r="U212" s="57" t="str">
        <f t="shared" si="14"/>
        <v>No Aceptable o Aceptable Con Control Especifico</v>
      </c>
      <c r="V212" s="128"/>
      <c r="W212" s="97" t="str">
        <f>VLOOKUP(H212,PELIGROS!A$2:G$445,6,0)</f>
        <v>Posibles enfermedades</v>
      </c>
      <c r="X212" s="58" t="s">
        <v>31</v>
      </c>
      <c r="Y212" s="58" t="s">
        <v>31</v>
      </c>
      <c r="Z212" s="58" t="s">
        <v>31</v>
      </c>
      <c r="AA212" s="59" t="s">
        <v>31</v>
      </c>
      <c r="AB212" s="59" t="str">
        <f>VLOOKUP(H212,PELIGROS!A$2:G$445,7,0)</f>
        <v xml:space="preserve">Riesgo Biológico, Autocuidado y/o Uso y manejo adecuado de E.P.P.
</v>
      </c>
      <c r="AC212" s="128"/>
      <c r="AD212" s="148"/>
    </row>
    <row r="213" spans="1:30" ht="48" customHeight="1" thickBot="1">
      <c r="A213" s="146"/>
      <c r="B213" s="146"/>
      <c r="C213" s="125"/>
      <c r="D213" s="125"/>
      <c r="E213" s="125"/>
      <c r="F213" s="125"/>
      <c r="G213" s="97" t="str">
        <f>VLOOKUP(H213,PELIGROS!A$1:G$445,2,0)</f>
        <v>Parásitos</v>
      </c>
      <c r="H213" s="90" t="s">
        <v>104</v>
      </c>
      <c r="I213" s="90" t="s">
        <v>1212</v>
      </c>
      <c r="J213" s="97" t="str">
        <f>VLOOKUP(H213,PELIGROS!A$2:G$445,3,0)</f>
        <v>Lesiones, infecciones parasitarias</v>
      </c>
      <c r="K213" s="99" t="s">
        <v>31</v>
      </c>
      <c r="L213" s="97" t="str">
        <f>VLOOKUP(H213,PELIGROS!A$2:G$445,4,0)</f>
        <v>N/A</v>
      </c>
      <c r="M213" s="97" t="str">
        <f>VLOOKUP(H213,PELIGROS!A$2:G$445,5,0)</f>
        <v>N/A</v>
      </c>
      <c r="N213" s="99">
        <v>2</v>
      </c>
      <c r="O213" s="56">
        <v>3</v>
      </c>
      <c r="P213" s="56">
        <v>25</v>
      </c>
      <c r="Q213" s="56">
        <f t="shared" si="11"/>
        <v>6</v>
      </c>
      <c r="R213" s="56">
        <f t="shared" si="12"/>
        <v>150</v>
      </c>
      <c r="S213" s="90" t="str">
        <f t="shared" si="13"/>
        <v>M-6</v>
      </c>
      <c r="T213" s="57" t="str">
        <f t="shared" si="10"/>
        <v>II</v>
      </c>
      <c r="U213" s="57" t="str">
        <f t="shared" si="14"/>
        <v>No Aceptable o Aceptable Con Control Especifico</v>
      </c>
      <c r="V213" s="128"/>
      <c r="W213" s="97" t="str">
        <f>VLOOKUP(H213,PELIGROS!A$2:G$445,6,0)</f>
        <v>Enfermedades Parasitarias</v>
      </c>
      <c r="X213" s="58" t="s">
        <v>31</v>
      </c>
      <c r="Y213" s="58" t="s">
        <v>31</v>
      </c>
      <c r="Z213" s="58" t="s">
        <v>31</v>
      </c>
      <c r="AA213" s="59" t="s">
        <v>31</v>
      </c>
      <c r="AB213" s="59" t="str">
        <f>VLOOKUP(H213,PELIGROS!A$2:G$445,7,0)</f>
        <v xml:space="preserve">Riesgo Biológico, Autocuidado y/o Uso y manejo adecuado de E.P.P.
</v>
      </c>
      <c r="AC213" s="128"/>
      <c r="AD213" s="148"/>
    </row>
    <row r="214" spans="1:30" ht="48" customHeight="1" thickBot="1">
      <c r="A214" s="146"/>
      <c r="B214" s="146"/>
      <c r="C214" s="125"/>
      <c r="D214" s="125"/>
      <c r="E214" s="125"/>
      <c r="F214" s="125"/>
      <c r="G214" s="97" t="str">
        <f>VLOOKUP(H214,PELIGROS!A$1:G$445,2,0)</f>
        <v>Bacteria</v>
      </c>
      <c r="H214" s="90" t="s">
        <v>107</v>
      </c>
      <c r="I214" s="90" t="s">
        <v>1212</v>
      </c>
      <c r="J214" s="97" t="str">
        <f>VLOOKUP(H214,PELIGROS!A$2:G$445,3,0)</f>
        <v>Infecciones producidas por Bacterianas</v>
      </c>
      <c r="K214" s="99" t="s">
        <v>31</v>
      </c>
      <c r="L214" s="97" t="str">
        <f>VLOOKUP(H214,PELIGROS!A$2:G$445,4,0)</f>
        <v>Inspecciones planeadas e inspecciones no planeadas, procedimientos de programas de seguridad y salud en el trabajo</v>
      </c>
      <c r="M214" s="97" t="str">
        <f>VLOOKUP(H214,PELIGROS!A$2:G$445,5,0)</f>
        <v>Programa de vacunación, bota pantalon, overol, guantes, tapabocas, mascarillas con filtos</v>
      </c>
      <c r="N214" s="99">
        <v>2</v>
      </c>
      <c r="O214" s="56">
        <v>3</v>
      </c>
      <c r="P214" s="56">
        <v>10</v>
      </c>
      <c r="Q214" s="56">
        <f t="shared" si="11"/>
        <v>6</v>
      </c>
      <c r="R214" s="56">
        <f t="shared" si="12"/>
        <v>60</v>
      </c>
      <c r="S214" s="90" t="str">
        <f t="shared" si="13"/>
        <v>M-6</v>
      </c>
      <c r="T214" s="57" t="str">
        <f t="shared" si="10"/>
        <v>III</v>
      </c>
      <c r="U214" s="57" t="str">
        <f t="shared" si="14"/>
        <v>Mejorable</v>
      </c>
      <c r="V214" s="128"/>
      <c r="W214" s="97" t="str">
        <f>VLOOKUP(H214,PELIGROS!A$2:G$445,6,0)</f>
        <v xml:space="preserve">Enfermedades Infectocontagiosas
</v>
      </c>
      <c r="X214" s="58" t="s">
        <v>31</v>
      </c>
      <c r="Y214" s="58" t="s">
        <v>31</v>
      </c>
      <c r="Z214" s="58" t="s">
        <v>31</v>
      </c>
      <c r="AA214" s="59" t="s">
        <v>31</v>
      </c>
      <c r="AB214" s="59" t="str">
        <f>VLOOKUP(H214,PELIGROS!A$2:G$445,7,0)</f>
        <v xml:space="preserve">Riesgo Biológico, Autocuidado y/o Uso y manejo adecuado de E.P.P.
</v>
      </c>
      <c r="AC214" s="128"/>
      <c r="AD214" s="148"/>
    </row>
    <row r="215" spans="1:30" ht="48" customHeight="1" thickBot="1">
      <c r="A215" s="146"/>
      <c r="B215" s="146"/>
      <c r="C215" s="125"/>
      <c r="D215" s="125"/>
      <c r="E215" s="125"/>
      <c r="F215" s="125"/>
      <c r="G215" s="97" t="str">
        <f>VLOOKUP(H215,PELIGROS!A$1:G$445,2,0)</f>
        <v>Hongos</v>
      </c>
      <c r="H215" s="90" t="s">
        <v>116</v>
      </c>
      <c r="I215" s="90" t="s">
        <v>1212</v>
      </c>
      <c r="J215" s="97" t="str">
        <f>VLOOKUP(H215,PELIGROS!A$2:G$445,3,0)</f>
        <v>Micosis</v>
      </c>
      <c r="K215" s="99" t="s">
        <v>31</v>
      </c>
      <c r="L215" s="97" t="str">
        <f>VLOOKUP(H215,PELIGROS!A$2:G$445,4,0)</f>
        <v>Inspecciones planeadas e inspecciones no planeadas, procedimientos de programas de seguridad y salud en el trabajo</v>
      </c>
      <c r="M215" s="97" t="str">
        <f>VLOOKUP(H215,PELIGROS!A$2:G$445,5,0)</f>
        <v>Programa de vacunación, éxamenes periódicos</v>
      </c>
      <c r="N215" s="99">
        <v>2</v>
      </c>
      <c r="O215" s="56">
        <v>3</v>
      </c>
      <c r="P215" s="56">
        <v>10</v>
      </c>
      <c r="Q215" s="56">
        <f t="shared" si="11"/>
        <v>6</v>
      </c>
      <c r="R215" s="56">
        <f t="shared" si="12"/>
        <v>60</v>
      </c>
      <c r="S215" s="90" t="str">
        <f t="shared" si="13"/>
        <v>M-6</v>
      </c>
      <c r="T215" s="57" t="str">
        <f t="shared" si="10"/>
        <v>III</v>
      </c>
      <c r="U215" s="57" t="str">
        <f t="shared" si="14"/>
        <v>Mejorable</v>
      </c>
      <c r="V215" s="128"/>
      <c r="W215" s="97" t="str">
        <f>VLOOKUP(H215,PELIGROS!A$2:G$445,6,0)</f>
        <v>Micosis</v>
      </c>
      <c r="X215" s="58" t="s">
        <v>31</v>
      </c>
      <c r="Y215" s="58" t="s">
        <v>31</v>
      </c>
      <c r="Z215" s="58" t="s">
        <v>31</v>
      </c>
      <c r="AA215" s="59" t="s">
        <v>31</v>
      </c>
      <c r="AB215" s="59" t="str">
        <f>VLOOKUP(H215,PELIGROS!A$2:G$445,7,0)</f>
        <v xml:space="preserve">Riesgo Biológico, Autocuidado y/o Uso y manejo adecuado de E.P.P.
</v>
      </c>
      <c r="AC215" s="128"/>
      <c r="AD215" s="148"/>
    </row>
    <row r="216" spans="1:30" ht="48" customHeight="1" thickBot="1">
      <c r="A216" s="146"/>
      <c r="B216" s="146"/>
      <c r="C216" s="125"/>
      <c r="D216" s="125"/>
      <c r="E216" s="125"/>
      <c r="F216" s="125"/>
      <c r="G216" s="97" t="str">
        <f>VLOOKUP(H216,PELIGROS!A$1:G$445,2,0)</f>
        <v>Virus</v>
      </c>
      <c r="H216" s="90" t="s">
        <v>119</v>
      </c>
      <c r="I216" s="90" t="s">
        <v>1212</v>
      </c>
      <c r="J216" s="97" t="str">
        <f>VLOOKUP(H216,PELIGROS!A$2:G$445,3,0)</f>
        <v>Infecciones Virales</v>
      </c>
      <c r="K216" s="99" t="s">
        <v>31</v>
      </c>
      <c r="L216" s="97" t="str">
        <f>VLOOKUP(H216,PELIGROS!A$2:G$445,4,0)</f>
        <v>Inspecciones planeadas e inspecciones no planeadas, procedimientos de programas de seguridad y salud en el trabajo</v>
      </c>
      <c r="M216" s="97" t="str">
        <f>VLOOKUP(H216,PELIGROS!A$2:G$445,5,0)</f>
        <v>Programa de vacunación, bota pantalon, overol, guantes, tapabocas, mascarillas con filtos</v>
      </c>
      <c r="N216" s="99">
        <v>2</v>
      </c>
      <c r="O216" s="56">
        <v>3</v>
      </c>
      <c r="P216" s="56">
        <v>10</v>
      </c>
      <c r="Q216" s="56">
        <f t="shared" si="11"/>
        <v>6</v>
      </c>
      <c r="R216" s="56">
        <f t="shared" si="12"/>
        <v>60</v>
      </c>
      <c r="S216" s="90" t="str">
        <f t="shared" si="13"/>
        <v>M-6</v>
      </c>
      <c r="T216" s="57" t="str">
        <f t="shared" si="10"/>
        <v>III</v>
      </c>
      <c r="U216" s="57" t="str">
        <f t="shared" si="14"/>
        <v>Mejorable</v>
      </c>
      <c r="V216" s="128"/>
      <c r="W216" s="97" t="str">
        <f>VLOOKUP(H216,PELIGROS!A$2:G$445,6,0)</f>
        <v xml:space="preserve">Enfermedades Infectocontagiosas
</v>
      </c>
      <c r="X216" s="58" t="s">
        <v>31</v>
      </c>
      <c r="Y216" s="58" t="s">
        <v>31</v>
      </c>
      <c r="Z216" s="58" t="s">
        <v>31</v>
      </c>
      <c r="AA216" s="59" t="s">
        <v>31</v>
      </c>
      <c r="AB216" s="59" t="str">
        <f>VLOOKUP(H216,PELIGROS!A$2:G$445,7,0)</f>
        <v xml:space="preserve">Riesgo Biológico, Autocuidado y/o Uso y manejo adecuado de E.P.P.
</v>
      </c>
      <c r="AC216" s="128"/>
      <c r="AD216" s="148"/>
    </row>
    <row r="217" spans="1:30" ht="48" customHeight="1" thickBot="1">
      <c r="A217" s="146"/>
      <c r="B217" s="146"/>
      <c r="C217" s="125"/>
      <c r="D217" s="125"/>
      <c r="E217" s="125"/>
      <c r="F217" s="125"/>
      <c r="G217" s="97" t="str">
        <f>VLOOKUP(H217,PELIGROS!A$1:G$445,2,0)</f>
        <v>AUSENCIA O EXCESO DE LUZ EN UN AMBIENTE</v>
      </c>
      <c r="H217" s="90" t="s">
        <v>154</v>
      </c>
      <c r="I217" s="90" t="s">
        <v>1214</v>
      </c>
      <c r="J217" s="97" t="str">
        <f>VLOOKUP(H217,PELIGROS!A$2:G$445,3,0)</f>
        <v>DISMINUCIÓN AGUDEZA VISUAL, CANSANCIO VISUAL</v>
      </c>
      <c r="K217" s="99" t="s">
        <v>31</v>
      </c>
      <c r="L217" s="97" t="str">
        <f>VLOOKUP(H217,PELIGROS!A$2:G$445,4,0)</f>
        <v>Inspecciones planeadas e inspecciones no planeadas, procedimientos de programas de seguridad y salud en el trabajo</v>
      </c>
      <c r="M217" s="97" t="str">
        <f>VLOOKUP(H217,PELIGROS!A$2:G$445,5,0)</f>
        <v>N/A</v>
      </c>
      <c r="N217" s="99">
        <v>2</v>
      </c>
      <c r="O217" s="56">
        <v>2</v>
      </c>
      <c r="P217" s="56">
        <v>10</v>
      </c>
      <c r="Q217" s="56">
        <f t="shared" si="11"/>
        <v>4</v>
      </c>
      <c r="R217" s="56">
        <f t="shared" si="12"/>
        <v>40</v>
      </c>
      <c r="S217" s="90" t="str">
        <f t="shared" si="13"/>
        <v>B-4</v>
      </c>
      <c r="T217" s="57" t="str">
        <f t="shared" si="10"/>
        <v>III</v>
      </c>
      <c r="U217" s="57" t="str">
        <f t="shared" si="14"/>
        <v>Mejorable</v>
      </c>
      <c r="V217" s="128"/>
      <c r="W217" s="97" t="str">
        <f>VLOOKUP(H217,PELIGROS!A$2:G$445,6,0)</f>
        <v>DISMINUCIÓN AGUDEZA VISUAL</v>
      </c>
      <c r="X217" s="58" t="s">
        <v>31</v>
      </c>
      <c r="Y217" s="58" t="s">
        <v>31</v>
      </c>
      <c r="Z217" s="58" t="s">
        <v>31</v>
      </c>
      <c r="AA217" s="59" t="s">
        <v>31</v>
      </c>
      <c r="AB217" s="59" t="str">
        <f>VLOOKUP(H217,PELIGROS!A$2:G$445,7,0)</f>
        <v>N/A</v>
      </c>
      <c r="AC217" s="58" t="s">
        <v>1198</v>
      </c>
      <c r="AD217" s="148"/>
    </row>
    <row r="218" spans="1:30" ht="48" customHeight="1" thickBot="1">
      <c r="A218" s="146"/>
      <c r="B218" s="146"/>
      <c r="C218" s="125"/>
      <c r="D218" s="125"/>
      <c r="E218" s="125"/>
      <c r="F218" s="125"/>
      <c r="G218" s="97" t="str">
        <f>VLOOKUP(H218,PELIGROS!A$1:G$445,2,0)</f>
        <v>INFRAROJA, ULTRAVIOLETA, VISIBLE, RADIOFRECUENCIA, MICROONDAS, LASER</v>
      </c>
      <c r="H218" s="90" t="s">
        <v>66</v>
      </c>
      <c r="I218" s="90" t="s">
        <v>1214</v>
      </c>
      <c r="J218" s="97" t="str">
        <f>VLOOKUP(H218,PELIGROS!A$2:G$445,3,0)</f>
        <v>CÁNCER, LESIONES DÉRMICAS Y OCULARES</v>
      </c>
      <c r="K218" s="99" t="s">
        <v>31</v>
      </c>
      <c r="L218" s="97" t="str">
        <f>VLOOKUP(H218,PELIGROS!A$2:G$445,4,0)</f>
        <v>Inspecciones planeadas e inspecciones no planeadas, procedimientos de programas de seguridad y salud en el trabajo</v>
      </c>
      <c r="M218" s="97" t="str">
        <f>VLOOKUP(H218,PELIGROS!A$2:G$445,5,0)</f>
        <v>PROGRAMA BLOQUEADOR SOLAR</v>
      </c>
      <c r="N218" s="99">
        <v>2</v>
      </c>
      <c r="O218" s="56">
        <v>3</v>
      </c>
      <c r="P218" s="56">
        <v>10</v>
      </c>
      <c r="Q218" s="56">
        <f t="shared" si="11"/>
        <v>6</v>
      </c>
      <c r="R218" s="56">
        <f t="shared" si="12"/>
        <v>60</v>
      </c>
      <c r="S218" s="90" t="str">
        <f t="shared" si="13"/>
        <v>M-6</v>
      </c>
      <c r="T218" s="57" t="str">
        <f t="shared" si="10"/>
        <v>III</v>
      </c>
      <c r="U218" s="57" t="str">
        <f t="shared" si="14"/>
        <v>Mejorable</v>
      </c>
      <c r="V218" s="128"/>
      <c r="W218" s="97" t="str">
        <f>VLOOKUP(H218,PELIGROS!A$2:G$445,6,0)</f>
        <v>CÁNCER</v>
      </c>
      <c r="X218" s="58" t="s">
        <v>31</v>
      </c>
      <c r="Y218" s="58" t="s">
        <v>31</v>
      </c>
      <c r="Z218" s="58" t="s">
        <v>31</v>
      </c>
      <c r="AA218" s="59" t="s">
        <v>31</v>
      </c>
      <c r="AB218" s="59" t="s">
        <v>115</v>
      </c>
      <c r="AC218" s="58" t="s">
        <v>1239</v>
      </c>
      <c r="AD218" s="148"/>
    </row>
    <row r="219" spans="1:30" ht="48" customHeight="1" thickBot="1">
      <c r="A219" s="146"/>
      <c r="B219" s="146"/>
      <c r="C219" s="125"/>
      <c r="D219" s="125"/>
      <c r="E219" s="125"/>
      <c r="F219" s="125"/>
      <c r="G219" s="97" t="str">
        <f>VLOOKUP(H219,PELIGROS!A$1:G$445,2,0)</f>
        <v>MAQUINARIA O EQUIPO</v>
      </c>
      <c r="H219" s="90" t="s">
        <v>163</v>
      </c>
      <c r="I219" s="90" t="s">
        <v>1214</v>
      </c>
      <c r="J219" s="97" t="str">
        <f>VLOOKUP(H219,PELIGROS!A$2:G$445,3,0)</f>
        <v>SORDERA, ESTRÉS, HIPOACUSIA, CEFALA,IRRITABILIDAD</v>
      </c>
      <c r="K219" s="99" t="s">
        <v>31</v>
      </c>
      <c r="L219" s="97" t="str">
        <f>VLOOKUP(H219,PELIGROS!A$2:G$445,4,0)</f>
        <v>Inspecciones planeadas e inspecciones no planeadas, procedimientos de programas de seguridad y salud en el trabajo</v>
      </c>
      <c r="M219" s="97" t="str">
        <f>VLOOKUP(H219,PELIGROS!A$2:G$445,5,0)</f>
        <v>PVE RUIDO</v>
      </c>
      <c r="N219" s="99">
        <v>2</v>
      </c>
      <c r="O219" s="56">
        <v>3</v>
      </c>
      <c r="P219" s="56">
        <v>60</v>
      </c>
      <c r="Q219" s="56">
        <f t="shared" si="11"/>
        <v>6</v>
      </c>
      <c r="R219" s="56">
        <f t="shared" si="12"/>
        <v>360</v>
      </c>
      <c r="S219" s="90" t="str">
        <f t="shared" si="13"/>
        <v>M-6</v>
      </c>
      <c r="T219" s="57" t="str">
        <f t="shared" si="10"/>
        <v>II</v>
      </c>
      <c r="U219" s="57" t="str">
        <f t="shared" si="14"/>
        <v>No Aceptable o Aceptable Con Control Especifico</v>
      </c>
      <c r="V219" s="128"/>
      <c r="W219" s="97" t="str">
        <f>VLOOKUP(H219,PELIGROS!A$2:G$445,6,0)</f>
        <v>SORDERA</v>
      </c>
      <c r="X219" s="58" t="s">
        <v>31</v>
      </c>
      <c r="Y219" s="58" t="s">
        <v>31</v>
      </c>
      <c r="Z219" s="58" t="s">
        <v>31</v>
      </c>
      <c r="AA219" s="59" t="s">
        <v>31</v>
      </c>
      <c r="AB219" s="59" t="str">
        <f>VLOOKUP(H219,PELIGROS!A$2:G$445,7,0)</f>
        <v>USO DE EPP</v>
      </c>
      <c r="AC219" s="58" t="s">
        <v>1240</v>
      </c>
      <c r="AD219" s="148"/>
    </row>
    <row r="220" spans="1:30" ht="48" customHeight="1" thickBot="1">
      <c r="A220" s="146"/>
      <c r="B220" s="146"/>
      <c r="C220" s="125"/>
      <c r="D220" s="125"/>
      <c r="E220" s="125"/>
      <c r="F220" s="125"/>
      <c r="G220" s="97" t="str">
        <f>VLOOKUP(H220,PELIGROS!A$1:G$445,2,0)</f>
        <v>ENERGÍA TÉRMICA, CAMBIO DE TEMPERATURA DURANTE LOS RECORRIDOS</v>
      </c>
      <c r="H220" s="90" t="s">
        <v>173</v>
      </c>
      <c r="I220" s="90" t="s">
        <v>1214</v>
      </c>
      <c r="J220" s="97" t="str">
        <f>VLOOKUP(H220,PELIGROS!A$2:G$445,3,0)</f>
        <v xml:space="preserve"> HIPOTERMIA</v>
      </c>
      <c r="K220" s="99" t="s">
        <v>31</v>
      </c>
      <c r="L220" s="97" t="str">
        <f>VLOOKUP(H220,PELIGROS!A$2:G$445,4,0)</f>
        <v>Inspecciones planeadas e inspecciones no planeadas, procedimientos de programas de seguridad y salud en el trabajo</v>
      </c>
      <c r="M220" s="97" t="str">
        <f>VLOOKUP(H220,PELIGROS!A$2:G$445,5,0)</f>
        <v>EPP OVEROLES TERMICOS</v>
      </c>
      <c r="N220" s="99">
        <v>2</v>
      </c>
      <c r="O220" s="56">
        <v>2</v>
      </c>
      <c r="P220" s="56">
        <v>10</v>
      </c>
      <c r="Q220" s="56">
        <f t="shared" si="11"/>
        <v>4</v>
      </c>
      <c r="R220" s="56">
        <f t="shared" si="12"/>
        <v>40</v>
      </c>
      <c r="S220" s="90" t="str">
        <f t="shared" si="13"/>
        <v>B-4</v>
      </c>
      <c r="T220" s="57" t="str">
        <f t="shared" si="10"/>
        <v>III</v>
      </c>
      <c r="U220" s="57" t="str">
        <f t="shared" si="14"/>
        <v>Mejorable</v>
      </c>
      <c r="V220" s="128"/>
      <c r="W220" s="97" t="str">
        <f>VLOOKUP(H220,PELIGROS!A$2:G$445,6,0)</f>
        <v xml:space="preserve"> HIPOTERMIA</v>
      </c>
      <c r="X220" s="58" t="s">
        <v>31</v>
      </c>
      <c r="Y220" s="58" t="s">
        <v>31</v>
      </c>
      <c r="Z220" s="58" t="s">
        <v>31</v>
      </c>
      <c r="AA220" s="59" t="s">
        <v>31</v>
      </c>
      <c r="AB220" s="59" t="str">
        <f>VLOOKUP(H220,PELIGROS!A$2:G$445,7,0)</f>
        <v>N/A</v>
      </c>
      <c r="AC220" s="58" t="s">
        <v>1244</v>
      </c>
      <c r="AD220" s="148"/>
    </row>
    <row r="221" spans="1:30" ht="45.75" customHeight="1" thickBot="1">
      <c r="A221" s="146"/>
      <c r="B221" s="146"/>
      <c r="C221" s="125"/>
      <c r="D221" s="125"/>
      <c r="E221" s="125"/>
      <c r="F221" s="125"/>
      <c r="G221" s="97" t="str">
        <f>VLOOKUP(H221,PELIGROS!A$1:G$445,2,0)</f>
        <v>MAQUINARIA O EQUIPO</v>
      </c>
      <c r="H221" s="90" t="s">
        <v>176</v>
      </c>
      <c r="I221" s="90" t="s">
        <v>1214</v>
      </c>
      <c r="J221" s="97" t="str">
        <f>VLOOKUP(H221,PELIGROS!A$2:G$445,3,0)</f>
        <v>LESIONES  OSTEOMUSCULARES,  LESIONES OSTEOARTICULARES, SÍNTOMAS NEUROLÓGICOS</v>
      </c>
      <c r="K221" s="99" t="s">
        <v>31</v>
      </c>
      <c r="L221" s="97" t="str">
        <f>VLOOKUP(H221,PELIGROS!A$2:G$445,4,0)</f>
        <v>Inspecciones planeadas e inspecciones no planeadas, procedimientos de programas de seguridad y salud en el trabajo</v>
      </c>
      <c r="M221" s="97" t="str">
        <f>VLOOKUP(H221,PELIGROS!A$2:G$445,5,0)</f>
        <v>PVE RUIDO</v>
      </c>
      <c r="N221" s="99">
        <v>2</v>
      </c>
      <c r="O221" s="56">
        <v>3</v>
      </c>
      <c r="P221" s="56">
        <v>60</v>
      </c>
      <c r="Q221" s="56">
        <f t="shared" si="11"/>
        <v>6</v>
      </c>
      <c r="R221" s="56">
        <f t="shared" si="12"/>
        <v>360</v>
      </c>
      <c r="S221" s="90" t="str">
        <f t="shared" si="13"/>
        <v>M-6</v>
      </c>
      <c r="T221" s="57" t="str">
        <f t="shared" si="10"/>
        <v>II</v>
      </c>
      <c r="U221" s="57" t="str">
        <f t="shared" si="14"/>
        <v>No Aceptable o Aceptable Con Control Especifico</v>
      </c>
      <c r="V221" s="128"/>
      <c r="W221" s="97" t="str">
        <f>VLOOKUP(H221,PELIGROS!A$2:G$445,6,0)</f>
        <v>SÍNTOMAS NEUROLÓGICOS</v>
      </c>
      <c r="X221" s="58" t="s">
        <v>31</v>
      </c>
      <c r="Y221" s="58" t="s">
        <v>31</v>
      </c>
      <c r="Z221" s="58" t="s">
        <v>31</v>
      </c>
      <c r="AA221" s="59" t="s">
        <v>31</v>
      </c>
      <c r="AB221" s="59" t="str">
        <f>VLOOKUP(H221,PELIGROS!A$2:G$445,7,0)</f>
        <v>N/A</v>
      </c>
      <c r="AC221" s="58" t="s">
        <v>1241</v>
      </c>
      <c r="AD221" s="148"/>
    </row>
    <row r="222" spans="1:30" ht="48" customHeight="1" thickBot="1">
      <c r="A222" s="146"/>
      <c r="B222" s="146"/>
      <c r="C222" s="125"/>
      <c r="D222" s="125"/>
      <c r="E222" s="125"/>
      <c r="F222" s="125"/>
      <c r="G222" s="97" t="str">
        <f>VLOOKUP(H222,PELIGROS!A$1:G$445,2,0)</f>
        <v>GASES Y VAPORES</v>
      </c>
      <c r="H222" s="90" t="s">
        <v>249</v>
      </c>
      <c r="I222" s="90" t="s">
        <v>1254</v>
      </c>
      <c r="J222" s="97" t="str">
        <f>VLOOKUP(H222,PELIGROS!A$2:G$445,3,0)</f>
        <v xml:space="preserve"> LESIONES EN LA PIEL, IRRITACIÓN EN VÍAS  RESPIRATORIAS, MUERTE</v>
      </c>
      <c r="K222" s="99" t="s">
        <v>31</v>
      </c>
      <c r="L222" s="97" t="str">
        <f>VLOOKUP(H222,PELIGROS!A$2:G$445,4,0)</f>
        <v>Inspecciones planeadas e inspecciones no planeadas, procedimientos de programas de seguridad y salud en el trabajo</v>
      </c>
      <c r="M222" s="97" t="str">
        <f>VLOOKUP(H222,PELIGROS!A$2:G$445,5,0)</f>
        <v>EPP TAPABOCAS, CARETAS CON FILTROS</v>
      </c>
      <c r="N222" s="99">
        <v>2</v>
      </c>
      <c r="O222" s="56">
        <v>2</v>
      </c>
      <c r="P222" s="56">
        <v>60</v>
      </c>
      <c r="Q222" s="56">
        <f t="shared" si="11"/>
        <v>4</v>
      </c>
      <c r="R222" s="56">
        <f t="shared" si="12"/>
        <v>240</v>
      </c>
      <c r="S222" s="90" t="str">
        <f t="shared" si="13"/>
        <v>B-4</v>
      </c>
      <c r="T222" s="57" t="str">
        <f t="shared" si="10"/>
        <v>II</v>
      </c>
      <c r="U222" s="57" t="str">
        <f t="shared" si="14"/>
        <v>No Aceptable o Aceptable Con Control Especifico</v>
      </c>
      <c r="V222" s="128"/>
      <c r="W222" s="97" t="str">
        <f>VLOOKUP(H222,PELIGROS!A$2:G$445,6,0)</f>
        <v xml:space="preserve"> MUERTE</v>
      </c>
      <c r="X222" s="58" t="s">
        <v>31</v>
      </c>
      <c r="Y222" s="58" t="s">
        <v>31</v>
      </c>
      <c r="Z222" s="58" t="s">
        <v>31</v>
      </c>
      <c r="AA222" s="59" t="s">
        <v>31</v>
      </c>
      <c r="AB222" s="59" t="str">
        <f>VLOOKUP(H222,PELIGROS!A$2:G$445,7,0)</f>
        <v>USO Y MANEJO ADECUADO DE E.P.P.</v>
      </c>
      <c r="AC222" s="58" t="s">
        <v>1258</v>
      </c>
      <c r="AD222" s="148"/>
    </row>
    <row r="223" spans="1:30" ht="48" customHeight="1" thickBot="1">
      <c r="A223" s="146"/>
      <c r="B223" s="146"/>
      <c r="C223" s="125"/>
      <c r="D223" s="125"/>
      <c r="E223" s="125"/>
      <c r="F223" s="125"/>
      <c r="G223" s="97" t="str">
        <f>VLOOKUP(H223,PELIGROS!A$1:G$445,2,0)</f>
        <v>MATERIAL PARTICULADO</v>
      </c>
      <c r="H223" s="90" t="s">
        <v>268</v>
      </c>
      <c r="I223" s="90" t="s">
        <v>1254</v>
      </c>
      <c r="J223" s="97" t="str">
        <f>VLOOKUP(H223,PELIGROS!A$2:G$445,3,0)</f>
        <v>NEUMOCONIOSIS, BRONQUITIS, ASMA, SILICOSIS</v>
      </c>
      <c r="K223" s="99" t="s">
        <v>31</v>
      </c>
      <c r="L223" s="97" t="str">
        <f>VLOOKUP(H223,PELIGROS!A$2:G$445,4,0)</f>
        <v>Inspecciones planeadas e inspecciones no planeadas, procedimientos de programas de seguridad y salud en el trabajo</v>
      </c>
      <c r="M223" s="97" t="str">
        <f>VLOOKUP(H223,PELIGROS!A$2:G$445,5,0)</f>
        <v>EPP MASCARILLAS Y FILTROS</v>
      </c>
      <c r="N223" s="99">
        <v>2</v>
      </c>
      <c r="O223" s="56">
        <v>3</v>
      </c>
      <c r="P223" s="56">
        <v>25</v>
      </c>
      <c r="Q223" s="56">
        <f t="shared" si="11"/>
        <v>6</v>
      </c>
      <c r="R223" s="56">
        <f t="shared" si="12"/>
        <v>150</v>
      </c>
      <c r="S223" s="90" t="str">
        <f t="shared" si="13"/>
        <v>M-6</v>
      </c>
      <c r="T223" s="57" t="str">
        <f t="shared" si="10"/>
        <v>II</v>
      </c>
      <c r="U223" s="57" t="str">
        <f t="shared" si="14"/>
        <v>No Aceptable o Aceptable Con Control Especifico</v>
      </c>
      <c r="V223" s="128"/>
      <c r="W223" s="97" t="str">
        <f>VLOOKUP(H223,PELIGROS!A$2:G$445,6,0)</f>
        <v>NEUMOCONIOSIS</v>
      </c>
      <c r="X223" s="58" t="s">
        <v>31</v>
      </c>
      <c r="Y223" s="58" t="s">
        <v>31</v>
      </c>
      <c r="Z223" s="58" t="s">
        <v>31</v>
      </c>
      <c r="AA223" s="59" t="s">
        <v>31</v>
      </c>
      <c r="AB223" s="59" t="str">
        <f>VLOOKUP(H223,PELIGROS!A$2:G$445,7,0)</f>
        <v>USO Y MANEJO DE LOS EPP</v>
      </c>
      <c r="AC223" s="58" t="s">
        <v>1245</v>
      </c>
      <c r="AD223" s="148"/>
    </row>
    <row r="224" spans="1:30" ht="48" customHeight="1" thickBot="1">
      <c r="A224" s="146"/>
      <c r="B224" s="146"/>
      <c r="C224" s="125"/>
      <c r="D224" s="125"/>
      <c r="E224" s="125"/>
      <c r="F224" s="125"/>
      <c r="G224" s="97" t="str">
        <f>VLOOKUP(H224,PELIGROS!A$1:G$445,2,0)</f>
        <v xml:space="preserve">POLVOS INORGÁNICOS </v>
      </c>
      <c r="H224" s="90" t="s">
        <v>273</v>
      </c>
      <c r="I224" s="90" t="s">
        <v>1254</v>
      </c>
      <c r="J224" s="97" t="str">
        <f>VLOOKUP(H224,PELIGROS!A$2:G$445,3,0)</f>
        <v xml:space="preserve">ASMA,GRIPA, NEUMOCONIOSIS </v>
      </c>
      <c r="K224" s="99" t="s">
        <v>31</v>
      </c>
      <c r="L224" s="97" t="str">
        <f>VLOOKUP(H224,PELIGROS!A$2:G$445,4,0)</f>
        <v>Inspecciones planeadas e inspecciones no planeadas, procedimientos de programas de seguridad y salud en el trabajo</v>
      </c>
      <c r="M224" s="97" t="str">
        <f>VLOOKUP(H224,PELIGROS!A$2:G$445,5,0)</f>
        <v>EPP MASCARILLAS Y FILTROS</v>
      </c>
      <c r="N224" s="99">
        <v>2</v>
      </c>
      <c r="O224" s="56">
        <v>3</v>
      </c>
      <c r="P224" s="56">
        <v>25</v>
      </c>
      <c r="Q224" s="56">
        <f t="shared" si="11"/>
        <v>6</v>
      </c>
      <c r="R224" s="56">
        <f t="shared" si="12"/>
        <v>150</v>
      </c>
      <c r="S224" s="90" t="str">
        <f t="shared" si="13"/>
        <v>M-6</v>
      </c>
      <c r="T224" s="57" t="str">
        <f t="shared" si="10"/>
        <v>II</v>
      </c>
      <c r="U224" s="57" t="str">
        <f t="shared" si="14"/>
        <v>No Aceptable o Aceptable Con Control Especifico</v>
      </c>
      <c r="V224" s="128"/>
      <c r="W224" s="97" t="str">
        <f>VLOOKUP(H224,PELIGROS!A$2:G$445,6,0)</f>
        <v>NEUMOCONIOSIS</v>
      </c>
      <c r="X224" s="58" t="s">
        <v>31</v>
      </c>
      <c r="Y224" s="58" t="s">
        <v>31</v>
      </c>
      <c r="Z224" s="58" t="s">
        <v>31</v>
      </c>
      <c r="AA224" s="59" t="s">
        <v>31</v>
      </c>
      <c r="AB224" s="59" t="str">
        <f>VLOOKUP(H224,PELIGROS!A$2:G$445,7,0)</f>
        <v>LIMPIEZA</v>
      </c>
      <c r="AC224" s="58" t="s">
        <v>1246</v>
      </c>
      <c r="AD224" s="148"/>
    </row>
    <row r="225" spans="1:30" ht="48" customHeight="1" thickBot="1">
      <c r="A225" s="146"/>
      <c r="B225" s="146"/>
      <c r="C225" s="125"/>
      <c r="D225" s="125"/>
      <c r="E225" s="125"/>
      <c r="F225" s="125"/>
      <c r="G225" s="97" t="str">
        <f>VLOOKUP(H225,PELIGROS!A$1:G$445,2,0)</f>
        <v>NATURALEZA DE LA TAREA</v>
      </c>
      <c r="H225" s="90" t="s">
        <v>75</v>
      </c>
      <c r="I225" s="90" t="s">
        <v>1211</v>
      </c>
      <c r="J225" s="97" t="str">
        <f>VLOOKUP(H225,PELIGROS!A$2:G$445,3,0)</f>
        <v>ESTRÉS,  TRANSTORNOS DEL SUEÑO</v>
      </c>
      <c r="K225" s="99" t="s">
        <v>31</v>
      </c>
      <c r="L225" s="97" t="str">
        <f>VLOOKUP(H225,PELIGROS!A$2:G$445,4,0)</f>
        <v>N/A</v>
      </c>
      <c r="M225" s="97" t="str">
        <f>VLOOKUP(H225,PELIGROS!A$2:G$445,5,0)</f>
        <v>PVE PSICOSOCIAL</v>
      </c>
      <c r="N225" s="99">
        <v>2</v>
      </c>
      <c r="O225" s="56">
        <v>3</v>
      </c>
      <c r="P225" s="56">
        <v>10</v>
      </c>
      <c r="Q225" s="56">
        <f t="shared" si="11"/>
        <v>6</v>
      </c>
      <c r="R225" s="56">
        <f t="shared" si="12"/>
        <v>60</v>
      </c>
      <c r="S225" s="90" t="str">
        <f t="shared" si="13"/>
        <v>M-6</v>
      </c>
      <c r="T225" s="57" t="str">
        <f t="shared" si="10"/>
        <v>III</v>
      </c>
      <c r="U225" s="57" t="str">
        <f t="shared" si="14"/>
        <v>Mejorable</v>
      </c>
      <c r="V225" s="128"/>
      <c r="W225" s="97" t="str">
        <f>VLOOKUP(H225,PELIGROS!A$2:G$445,6,0)</f>
        <v>ESTRÉS</v>
      </c>
      <c r="X225" s="58" t="s">
        <v>31</v>
      </c>
      <c r="Y225" s="58" t="s">
        <v>31</v>
      </c>
      <c r="Z225" s="58" t="s">
        <v>31</v>
      </c>
      <c r="AA225" s="59" t="s">
        <v>31</v>
      </c>
      <c r="AB225" s="59" t="str">
        <f>VLOOKUP(H225,PELIGROS!A$2:G$445,7,0)</f>
        <v>N/A</v>
      </c>
      <c r="AC225" s="128" t="s">
        <v>1199</v>
      </c>
      <c r="AD225" s="148"/>
    </row>
    <row r="226" spans="1:30" ht="48" customHeight="1" thickBot="1">
      <c r="A226" s="146"/>
      <c r="B226" s="146"/>
      <c r="C226" s="125"/>
      <c r="D226" s="125"/>
      <c r="E226" s="125"/>
      <c r="F226" s="125"/>
      <c r="G226" s="97" t="str">
        <f>VLOOKUP(H226,PELIGROS!A$1:G$445,2,0)</f>
        <v xml:space="preserve"> ALTA CONCENTRACIÓN</v>
      </c>
      <c r="H226" s="90" t="s">
        <v>87</v>
      </c>
      <c r="I226" s="90" t="s">
        <v>1211</v>
      </c>
      <c r="J226" s="97" t="str">
        <f>VLOOKUP(H226,PELIGROS!A$2:G$445,3,0)</f>
        <v>ESTRÉS, DEPRESIÓN, TRANSTORNOS DEL SUEÑO, AUSENCIA DE ATENCIÓN</v>
      </c>
      <c r="K226" s="99" t="s">
        <v>31</v>
      </c>
      <c r="L226" s="97" t="str">
        <f>VLOOKUP(H226,PELIGROS!A$2:G$445,4,0)</f>
        <v>N/A</v>
      </c>
      <c r="M226" s="97" t="str">
        <f>VLOOKUP(H226,PELIGROS!A$2:G$445,5,0)</f>
        <v>PVE PSICOSOCIAL</v>
      </c>
      <c r="N226" s="99">
        <v>2</v>
      </c>
      <c r="O226" s="56">
        <v>1</v>
      </c>
      <c r="P226" s="56">
        <v>10</v>
      </c>
      <c r="Q226" s="56">
        <f t="shared" si="11"/>
        <v>2</v>
      </c>
      <c r="R226" s="56">
        <f t="shared" si="12"/>
        <v>20</v>
      </c>
      <c r="S226" s="90" t="str">
        <f t="shared" si="13"/>
        <v>B-2</v>
      </c>
      <c r="T226" s="57" t="str">
        <f t="shared" si="10"/>
        <v>IV</v>
      </c>
      <c r="U226" s="57" t="str">
        <f t="shared" si="14"/>
        <v>Aceptable</v>
      </c>
      <c r="V226" s="128"/>
      <c r="W226" s="97" t="str">
        <f>VLOOKUP(H226,PELIGROS!A$2:G$445,6,0)</f>
        <v>ESTRÉS, ALTERACIÓN DEL SISTEMA NERVIOSO</v>
      </c>
      <c r="X226" s="58" t="s">
        <v>31</v>
      </c>
      <c r="Y226" s="58" t="s">
        <v>31</v>
      </c>
      <c r="Z226" s="58" t="s">
        <v>31</v>
      </c>
      <c r="AA226" s="59" t="s">
        <v>31</v>
      </c>
      <c r="AB226" s="59" t="str">
        <f>VLOOKUP(H226,PELIGROS!A$2:G$445,7,0)</f>
        <v>N/A</v>
      </c>
      <c r="AC226" s="128"/>
      <c r="AD226" s="148"/>
    </row>
    <row r="227" spans="1:30" ht="48" customHeight="1" thickBot="1">
      <c r="A227" s="146"/>
      <c r="B227" s="146"/>
      <c r="C227" s="125"/>
      <c r="D227" s="125"/>
      <c r="E227" s="125"/>
      <c r="F227" s="125"/>
      <c r="G227" s="97" t="str">
        <f>VLOOKUP(H227,PELIGROS!A$1:G$445,2,0)</f>
        <v>Forzadas, Prolongadas</v>
      </c>
      <c r="H227" s="90" t="s">
        <v>39</v>
      </c>
      <c r="I227" s="90" t="s">
        <v>1216</v>
      </c>
      <c r="J227" s="97" t="str">
        <f>VLOOKUP(H227,PELIGROS!A$2:G$445,3,0)</f>
        <v xml:space="preserve">Lesiones osteomusculares, lesiones osteoarticulares
</v>
      </c>
      <c r="K227" s="99" t="s">
        <v>31</v>
      </c>
      <c r="L227" s="97" t="str">
        <f>VLOOKUP(H227,PELIGROS!A$2:G$445,4,0)</f>
        <v>Inspecciones planeadas e inspecciones no planeadas, procedimientos de programas de seguridad y salud en el trabajo</v>
      </c>
      <c r="M227" s="97" t="str">
        <f>VLOOKUP(H227,PELIGROS!A$2:G$445,5,0)</f>
        <v>PVE Biomecánico, programa pausas activas, exámenes periódicos, recomendaciones, control de posturas</v>
      </c>
      <c r="N227" s="99">
        <v>2</v>
      </c>
      <c r="O227" s="56">
        <v>2</v>
      </c>
      <c r="P227" s="56">
        <v>25</v>
      </c>
      <c r="Q227" s="56">
        <f t="shared" si="11"/>
        <v>4</v>
      </c>
      <c r="R227" s="56">
        <f t="shared" si="12"/>
        <v>100</v>
      </c>
      <c r="S227" s="90" t="str">
        <f t="shared" si="13"/>
        <v>B-4</v>
      </c>
      <c r="T227" s="57" t="str">
        <f t="shared" si="10"/>
        <v>III</v>
      </c>
      <c r="U227" s="57" t="str">
        <f t="shared" si="14"/>
        <v>Mejorable</v>
      </c>
      <c r="V227" s="128"/>
      <c r="W227" s="97" t="str">
        <f>VLOOKUP(H227,PELIGROS!A$2:G$445,6,0)</f>
        <v>Enfermedades Osteomusculares</v>
      </c>
      <c r="X227" s="58" t="s">
        <v>31</v>
      </c>
      <c r="Y227" s="58" t="s">
        <v>31</v>
      </c>
      <c r="Z227" s="58" t="s">
        <v>31</v>
      </c>
      <c r="AA227" s="59" t="s">
        <v>31</v>
      </c>
      <c r="AB227" s="59" t="str">
        <f>VLOOKUP(H227,PELIGROS!A$2:G$445,7,0)</f>
        <v>Prevención en lesiones osteomusculares, líderes de pausas activas</v>
      </c>
      <c r="AC227" s="58" t="s">
        <v>1200</v>
      </c>
      <c r="AD227" s="148"/>
    </row>
    <row r="228" spans="1:30" ht="48" customHeight="1" thickBot="1">
      <c r="A228" s="146"/>
      <c r="B228" s="146"/>
      <c r="C228" s="125"/>
      <c r="D228" s="125"/>
      <c r="E228" s="125"/>
      <c r="F228" s="125"/>
      <c r="G228" s="97" t="str">
        <f>VLOOKUP(H228,PELIGROS!A$1:G$445,2,0)</f>
        <v>Movimientos repetitivos, Miembros Superiores</v>
      </c>
      <c r="H228" s="90" t="s">
        <v>46</v>
      </c>
      <c r="I228" s="90" t="s">
        <v>1216</v>
      </c>
      <c r="J228" s="97" t="str">
        <f>VLOOKUP(H228,PELIGROS!A$2:G$445,3,0)</f>
        <v>Lesiones Musculoesqueléticas</v>
      </c>
      <c r="K228" s="99" t="s">
        <v>31</v>
      </c>
      <c r="L228" s="97" t="str">
        <f>VLOOKUP(H228,PELIGROS!A$2:G$445,4,0)</f>
        <v>N/A</v>
      </c>
      <c r="M228" s="97" t="str">
        <f>VLOOKUP(H228,PELIGROS!A$2:G$445,5,0)</f>
        <v>PVE BIomécanico, programa pausas activas, examenes periódicos, recomendaicones, control de posturas</v>
      </c>
      <c r="N228" s="99">
        <v>2</v>
      </c>
      <c r="O228" s="56">
        <v>3</v>
      </c>
      <c r="P228" s="56">
        <v>10</v>
      </c>
      <c r="Q228" s="56">
        <f t="shared" si="11"/>
        <v>6</v>
      </c>
      <c r="R228" s="56">
        <f t="shared" si="12"/>
        <v>60</v>
      </c>
      <c r="S228" s="90" t="str">
        <f t="shared" si="13"/>
        <v>M-6</v>
      </c>
      <c r="T228" s="57" t="str">
        <f t="shared" si="10"/>
        <v>III</v>
      </c>
      <c r="U228" s="57" t="str">
        <f t="shared" si="14"/>
        <v>Mejorable</v>
      </c>
      <c r="V228" s="128"/>
      <c r="W228" s="97" t="str">
        <f>VLOOKUP(H228,PELIGROS!A$2:G$445,6,0)</f>
        <v>Enfermedades musculoesqueleticas</v>
      </c>
      <c r="X228" s="58" t="s">
        <v>31</v>
      </c>
      <c r="Y228" s="58" t="s">
        <v>31</v>
      </c>
      <c r="Z228" s="58" t="s">
        <v>31</v>
      </c>
      <c r="AA228" s="59" t="s">
        <v>31</v>
      </c>
      <c r="AB228" s="59" t="str">
        <f>VLOOKUP(H228,PELIGROS!A$2:G$445,7,0)</f>
        <v>Prevención en lesiones osteomusculares, líderes de pausas activas</v>
      </c>
      <c r="AC228" s="58" t="s">
        <v>1247</v>
      </c>
      <c r="AD228" s="148"/>
    </row>
    <row r="229" spans="1:30" ht="48" customHeight="1" thickBot="1">
      <c r="A229" s="146"/>
      <c r="B229" s="146"/>
      <c r="C229" s="125"/>
      <c r="D229" s="125"/>
      <c r="E229" s="125"/>
      <c r="F229" s="125"/>
      <c r="G229" s="97" t="str">
        <f>VLOOKUP(H229,PELIGROS!A$1:G$445,2,0)</f>
        <v>Carga de un peso mayor al recomendado</v>
      </c>
      <c r="H229" s="90" t="s">
        <v>485</v>
      </c>
      <c r="I229" s="90" t="s">
        <v>1216</v>
      </c>
      <c r="J229" s="97" t="str">
        <f>VLOOKUP(H229,PELIGROS!A$2:G$445,3,0)</f>
        <v>Lesiones osteomusculares, lesiones osteoarticulares</v>
      </c>
      <c r="K229" s="99" t="s">
        <v>31</v>
      </c>
      <c r="L229" s="97" t="str">
        <f>VLOOKUP(H229,PELIGROS!A$2:G$445,4,0)</f>
        <v>Inspecciones planeadas e inspecciones no planeadas, procedimientos de programas de seguridad y salud en el trabajo</v>
      </c>
      <c r="M229" s="97" t="str">
        <f>VLOOKUP(H229,PELIGROS!A$2:G$445,5,0)</f>
        <v>PVE Biomecánico, programa pausas activas, exámenes periódicos, recomendaciones, control de posturas</v>
      </c>
      <c r="N229" s="99">
        <v>2</v>
      </c>
      <c r="O229" s="56">
        <v>2</v>
      </c>
      <c r="P229" s="56">
        <v>25</v>
      </c>
      <c r="Q229" s="56">
        <f t="shared" si="11"/>
        <v>4</v>
      </c>
      <c r="R229" s="56">
        <f t="shared" si="12"/>
        <v>100</v>
      </c>
      <c r="S229" s="90" t="str">
        <f t="shared" si="13"/>
        <v>B-4</v>
      </c>
      <c r="T229" s="57" t="str">
        <f t="shared" si="10"/>
        <v>III</v>
      </c>
      <c r="U229" s="57" t="str">
        <f t="shared" si="14"/>
        <v>Mejorable</v>
      </c>
      <c r="V229" s="128"/>
      <c r="W229" s="97" t="str">
        <f>VLOOKUP(H229,PELIGROS!A$2:G$445,6,0)</f>
        <v>Enfermedades del sistema osteomuscular</v>
      </c>
      <c r="X229" s="58" t="s">
        <v>31</v>
      </c>
      <c r="Y229" s="58" t="s">
        <v>31</v>
      </c>
      <c r="Z229" s="58" t="s">
        <v>31</v>
      </c>
      <c r="AA229" s="59" t="s">
        <v>31</v>
      </c>
      <c r="AB229" s="59" t="str">
        <f>VLOOKUP(H229,PELIGROS!A$2:G$445,7,0)</f>
        <v>Prevención en lesiones osteomusculares, Líderes en pausas activas</v>
      </c>
      <c r="AC229" s="58" t="s">
        <v>1248</v>
      </c>
      <c r="AD229" s="148"/>
    </row>
    <row r="230" spans="1:30" ht="48" customHeight="1" thickBot="1">
      <c r="A230" s="146"/>
      <c r="B230" s="146"/>
      <c r="C230" s="125"/>
      <c r="D230" s="125"/>
      <c r="E230" s="125"/>
      <c r="F230" s="125"/>
      <c r="G230" s="97" t="str">
        <f>VLOOKUP(H230,PELIGROS!A$1:G$445,2,0)</f>
        <v>Atropellamiento, Envestir</v>
      </c>
      <c r="H230" s="90" t="s">
        <v>1186</v>
      </c>
      <c r="I230" s="90" t="s">
        <v>1210</v>
      </c>
      <c r="J230" s="97" t="str">
        <f>VLOOKUP(H230,PELIGROS!A$2:G$445,3,0)</f>
        <v>Lesiones, pérdidas materiales, muerte</v>
      </c>
      <c r="K230" s="99" t="s">
        <v>31</v>
      </c>
      <c r="L230" s="97" t="str">
        <f>VLOOKUP(H230,PELIGROS!A$2:G$445,4,0)</f>
        <v>Inspecciones planeadas e inspecciones no planeadas, procedimientos de programas de seguridad y salud en el trabajo</v>
      </c>
      <c r="M230" s="97" t="str">
        <f>VLOOKUP(H230,PELIGROS!A$2:G$445,5,0)</f>
        <v>Programa de seguridad vial, señalización</v>
      </c>
      <c r="N230" s="99">
        <v>2</v>
      </c>
      <c r="O230" s="56">
        <v>3</v>
      </c>
      <c r="P230" s="56">
        <v>60</v>
      </c>
      <c r="Q230" s="56">
        <f t="shared" si="11"/>
        <v>6</v>
      </c>
      <c r="R230" s="56">
        <f t="shared" si="12"/>
        <v>360</v>
      </c>
      <c r="S230" s="90" t="str">
        <f t="shared" si="13"/>
        <v>M-6</v>
      </c>
      <c r="T230" s="57" t="str">
        <f t="shared" si="10"/>
        <v>II</v>
      </c>
      <c r="U230" s="57" t="str">
        <f t="shared" si="14"/>
        <v>No Aceptable o Aceptable Con Control Especifico</v>
      </c>
      <c r="V230" s="128"/>
      <c r="W230" s="97" t="str">
        <f>VLOOKUP(H230,PELIGROS!A$2:G$445,6,0)</f>
        <v>Muerte</v>
      </c>
      <c r="X230" s="58" t="s">
        <v>31</v>
      </c>
      <c r="Y230" s="58" t="s">
        <v>31</v>
      </c>
      <c r="Z230" s="58" t="s">
        <v>31</v>
      </c>
      <c r="AA230" s="59" t="s">
        <v>31</v>
      </c>
      <c r="AB230" s="59" t="str">
        <f>VLOOKUP(H230,PELIGROS!A$2:G$445,7,0)</f>
        <v>Seguridad vial y manejo defensivo, aseguramiento de áreas de trabajo</v>
      </c>
      <c r="AC230" s="58" t="s">
        <v>1209</v>
      </c>
      <c r="AD230" s="148"/>
    </row>
    <row r="231" spans="1:30" ht="45.75" customHeight="1" thickBot="1">
      <c r="A231" s="146"/>
      <c r="B231" s="146"/>
      <c r="C231" s="125"/>
      <c r="D231" s="125"/>
      <c r="E231" s="125"/>
      <c r="F231" s="125"/>
      <c r="G231" s="97" t="str">
        <f>VLOOKUP(H231,PELIGROS!A$1:G$445,2,0)</f>
        <v>Inadecuadas conexiones eléctricas-saturación en tomas de energía</v>
      </c>
      <c r="H231" s="90" t="s">
        <v>565</v>
      </c>
      <c r="I231" s="90" t="s">
        <v>1210</v>
      </c>
      <c r="J231" s="97" t="str">
        <f>VLOOKUP(H231,PELIGROS!A$2:G$445,3,0)</f>
        <v>Quemaduras, electrocución, muerte</v>
      </c>
      <c r="K231" s="99" t="s">
        <v>31</v>
      </c>
      <c r="L231" s="97" t="str">
        <f>VLOOKUP(H231,PELIGROS!A$2:G$445,4,0)</f>
        <v>Inspecciones planeadas e inspecciones no planeadas, procedimientos de programas de seguridad y salud en el trabajo</v>
      </c>
      <c r="M231" s="97" t="str">
        <f>VLOOKUP(H231,PELIGROS!A$2:G$445,5,0)</f>
        <v>E.P.P. Bota dieléctrica, Casco dieléctrico</v>
      </c>
      <c r="N231" s="99">
        <v>2</v>
      </c>
      <c r="O231" s="56">
        <v>2</v>
      </c>
      <c r="P231" s="56">
        <v>100</v>
      </c>
      <c r="Q231" s="56">
        <f t="shared" si="11"/>
        <v>4</v>
      </c>
      <c r="R231" s="56">
        <f t="shared" si="12"/>
        <v>400</v>
      </c>
      <c r="S231" s="90" t="str">
        <f t="shared" si="13"/>
        <v>B-4</v>
      </c>
      <c r="T231" s="57" t="str">
        <f t="shared" si="10"/>
        <v>II</v>
      </c>
      <c r="U231" s="57" t="str">
        <f t="shared" si="14"/>
        <v>No Aceptable o Aceptable Con Control Especifico</v>
      </c>
      <c r="V231" s="128"/>
      <c r="W231" s="97" t="str">
        <f>VLOOKUP(H231,PELIGROS!A$2:G$445,6,0)</f>
        <v>Muerte</v>
      </c>
      <c r="X231" s="58" t="s">
        <v>31</v>
      </c>
      <c r="Y231" s="58" t="s">
        <v>31</v>
      </c>
      <c r="Z231" s="58" t="s">
        <v>31</v>
      </c>
      <c r="AA231" s="59" t="s">
        <v>31</v>
      </c>
      <c r="AB231" s="59" t="str">
        <f>VLOOKUP(H231,PELIGROS!A$2:G$445,7,0)</f>
        <v>Uso y manejo adecuado de E.P.P., actos y condiciones inseguras</v>
      </c>
      <c r="AC231" s="58" t="s">
        <v>1273</v>
      </c>
      <c r="AD231" s="148"/>
    </row>
    <row r="232" spans="1:30" ht="45.75" customHeight="1" thickBot="1">
      <c r="A232" s="146"/>
      <c r="B232" s="146"/>
      <c r="C232" s="125"/>
      <c r="D232" s="125"/>
      <c r="E232" s="125"/>
      <c r="F232" s="125"/>
      <c r="G232" s="97" t="str">
        <f>VLOOKUP(H232,PELIGROS!A$1:G$445,2,0)</f>
        <v>Ingreso a pozos, Red de acueducto o excavaciones</v>
      </c>
      <c r="H232" s="90" t="s">
        <v>570</v>
      </c>
      <c r="I232" s="90" t="s">
        <v>1210</v>
      </c>
      <c r="J232" s="97" t="str">
        <f>VLOOKUP(H232,PELIGROS!A$2:G$445,3,0)</f>
        <v>Intoxicación, asfixicia, daños vías resiratorias, muerte</v>
      </c>
      <c r="K232" s="99" t="s">
        <v>31</v>
      </c>
      <c r="L232" s="97" t="str">
        <f>VLOOKUP(H232,PELIGROS!A$2:G$445,4,0)</f>
        <v>Inspecciones planeadas e inspecciones no planeadas, procedimientos de programas de seguridad y salud en el trabajo</v>
      </c>
      <c r="M232" s="97" t="str">
        <f>VLOOKUP(H232,PELIGROS!A$2:G$445,5,0)</f>
        <v>E.P.P. Colectivos, Tripoide</v>
      </c>
      <c r="N232" s="99">
        <v>2</v>
      </c>
      <c r="O232" s="56">
        <v>2</v>
      </c>
      <c r="P232" s="56">
        <v>100</v>
      </c>
      <c r="Q232" s="56">
        <f t="shared" si="11"/>
        <v>4</v>
      </c>
      <c r="R232" s="56">
        <f t="shared" si="12"/>
        <v>400</v>
      </c>
      <c r="S232" s="90" t="str">
        <f t="shared" si="13"/>
        <v>B-4</v>
      </c>
      <c r="T232" s="57" t="str">
        <f t="shared" si="10"/>
        <v>II</v>
      </c>
      <c r="U232" s="57" t="str">
        <f t="shared" si="14"/>
        <v>No Aceptable o Aceptable Con Control Especifico</v>
      </c>
      <c r="V232" s="128"/>
      <c r="W232" s="97" t="str">
        <f>VLOOKUP(H232,PELIGROS!A$2:G$445,6,0)</f>
        <v>Muerte</v>
      </c>
      <c r="X232" s="58" t="s">
        <v>31</v>
      </c>
      <c r="Y232" s="58" t="s">
        <v>31</v>
      </c>
      <c r="Z232" s="58" t="s">
        <v>31</v>
      </c>
      <c r="AA232" s="59" t="s">
        <v>31</v>
      </c>
      <c r="AB232" s="59" t="str">
        <f>VLOOKUP(H232,PELIGROS!A$2:G$445,7,0)</f>
        <v>Trabajo seguro en espacios confinados y manejo de medidores de gases, diligenciamiento de permisos de trabajos, uso y manejo adecuado de E.P.P.</v>
      </c>
      <c r="AC232" s="58" t="s">
        <v>1249</v>
      </c>
      <c r="AD232" s="148"/>
    </row>
    <row r="233" spans="1:30" ht="48" customHeight="1" thickBot="1">
      <c r="A233" s="146"/>
      <c r="B233" s="146"/>
      <c r="C233" s="125"/>
      <c r="D233" s="125"/>
      <c r="E233" s="125"/>
      <c r="F233" s="125"/>
      <c r="G233" s="97" t="str">
        <f>VLOOKUP(H233,PELIGROS!A$1:G$445,2,0)</f>
        <v>Reparación de redes e instalaciones</v>
      </c>
      <c r="H233" s="90" t="s">
        <v>575</v>
      </c>
      <c r="I233" s="90" t="s">
        <v>1210</v>
      </c>
      <c r="J233" s="97" t="str">
        <f>VLOOKUP(H233,PELIGROS!A$2:G$445,3,0)</f>
        <v>Atrapamiento, apastamiento, lesiones, fracturas, muerte</v>
      </c>
      <c r="K233" s="99" t="s">
        <v>31</v>
      </c>
      <c r="L233" s="97" t="str">
        <f>VLOOKUP(H233,PELIGROS!A$2:G$445,4,0)</f>
        <v>Inspecciones planeadas e inspecciones no planeadas, procedimientos de programas de seguridad y salud en el trabajo</v>
      </c>
      <c r="M233" s="97" t="str">
        <f>VLOOKUP(H233,PELIGROS!A$2:G$445,5,0)</f>
        <v>E.P.P. Colectivos entibados y cajas de entibados</v>
      </c>
      <c r="N233" s="99">
        <v>2</v>
      </c>
      <c r="O233" s="56">
        <v>2</v>
      </c>
      <c r="P233" s="56">
        <v>100</v>
      </c>
      <c r="Q233" s="56">
        <f t="shared" si="11"/>
        <v>4</v>
      </c>
      <c r="R233" s="56">
        <f t="shared" si="12"/>
        <v>400</v>
      </c>
      <c r="S233" s="90" t="str">
        <f t="shared" si="13"/>
        <v>B-4</v>
      </c>
      <c r="T233" s="57" t="str">
        <f t="shared" si="10"/>
        <v>II</v>
      </c>
      <c r="U233" s="57" t="str">
        <f t="shared" si="14"/>
        <v>No Aceptable o Aceptable Con Control Especifico</v>
      </c>
      <c r="V233" s="128"/>
      <c r="W233" s="97" t="str">
        <f>VLOOKUP(H233,PELIGROS!A$2:G$445,6,0)</f>
        <v>Muerte</v>
      </c>
      <c r="X233" s="58" t="s">
        <v>31</v>
      </c>
      <c r="Y233" s="58" t="s">
        <v>31</v>
      </c>
      <c r="Z233" s="58" t="s">
        <v>31</v>
      </c>
      <c r="AA233" s="59" t="s">
        <v>31</v>
      </c>
      <c r="AB233" s="59" t="str">
        <f>VLOOKUP(H233,PELIGROS!A$2:G$445,7,0)</f>
        <v>Prevención en riesgo en excavaciones y manejo de entibados, prevención en roturas de redes de gas antural, diligenciamieto de permisos de trabajo, uso y manejo adecuado de E.P.P.</v>
      </c>
      <c r="AC233" s="58" t="s">
        <v>1249</v>
      </c>
      <c r="AD233" s="148"/>
    </row>
    <row r="234" spans="1:30" ht="48" customHeight="1" thickBot="1">
      <c r="A234" s="146"/>
      <c r="B234" s="146"/>
      <c r="C234" s="125"/>
      <c r="D234" s="125"/>
      <c r="E234" s="125"/>
      <c r="F234" s="125"/>
      <c r="G234" s="97" t="str">
        <f>VLOOKUP(H234,PELIGROS!A$1:G$445,2,0)</f>
        <v>Superficies de trabajo irregulares o deslizantes</v>
      </c>
      <c r="H234" s="90" t="s">
        <v>596</v>
      </c>
      <c r="I234" s="90" t="s">
        <v>1210</v>
      </c>
      <c r="J234" s="97" t="str">
        <f>VLOOKUP(H234,PELIGROS!A$2:G$445,3,0)</f>
        <v>Caidas del mismo nivel, fracturas, golpe con objetos, caídas de objetos, obstrucción de rutas de evacuación</v>
      </c>
      <c r="K234" s="99" t="s">
        <v>31</v>
      </c>
      <c r="L234" s="97" t="str">
        <f>VLOOKUP(H234,PELIGROS!A$2:G$445,4,0)</f>
        <v>N/A</v>
      </c>
      <c r="M234" s="97" t="str">
        <f>VLOOKUP(H234,PELIGROS!A$2:G$445,5,0)</f>
        <v>N/A</v>
      </c>
      <c r="N234" s="99">
        <v>2</v>
      </c>
      <c r="O234" s="56">
        <v>3</v>
      </c>
      <c r="P234" s="56">
        <v>25</v>
      </c>
      <c r="Q234" s="56">
        <f t="shared" si="11"/>
        <v>6</v>
      </c>
      <c r="R234" s="56">
        <f t="shared" si="12"/>
        <v>150</v>
      </c>
      <c r="S234" s="90" t="str">
        <f t="shared" si="13"/>
        <v>M-6</v>
      </c>
      <c r="T234" s="57" t="str">
        <f t="shared" si="10"/>
        <v>II</v>
      </c>
      <c r="U234" s="57" t="str">
        <f t="shared" si="14"/>
        <v>No Aceptable o Aceptable Con Control Especifico</v>
      </c>
      <c r="V234" s="128"/>
      <c r="W234" s="97" t="str">
        <f>VLOOKUP(H234,PELIGROS!A$2:G$445,6,0)</f>
        <v>Caídas de distinto nivel</v>
      </c>
      <c r="X234" s="58" t="s">
        <v>31</v>
      </c>
      <c r="Y234" s="58" t="s">
        <v>31</v>
      </c>
      <c r="Z234" s="58" t="s">
        <v>31</v>
      </c>
      <c r="AA234" s="59" t="s">
        <v>31</v>
      </c>
      <c r="AB234" s="59" t="str">
        <f>VLOOKUP(H234,PELIGROS!A$2:G$445,7,0)</f>
        <v>Pautas Básicas en orden y aseo en el lugar de trabajo, actos y condiciones inseguras</v>
      </c>
      <c r="AC234" s="58" t="s">
        <v>1201</v>
      </c>
      <c r="AD234" s="148"/>
    </row>
    <row r="235" spans="1:30" ht="48" customHeight="1" thickBot="1">
      <c r="A235" s="146"/>
      <c r="B235" s="146"/>
      <c r="C235" s="125"/>
      <c r="D235" s="125"/>
      <c r="E235" s="125"/>
      <c r="F235" s="125"/>
      <c r="G235" s="97" t="str">
        <f>VLOOKUP(H235,PELIGROS!A$1:G$445,2,0)</f>
        <v>Herramientas Manuales</v>
      </c>
      <c r="H235" s="90" t="s">
        <v>605</v>
      </c>
      <c r="I235" s="90" t="s">
        <v>1210</v>
      </c>
      <c r="J235" s="97" t="str">
        <f>VLOOKUP(H235,PELIGROS!A$2:G$445,3,0)</f>
        <v>Quemaduras, contusiones y lesiones</v>
      </c>
      <c r="K235" s="99" t="s">
        <v>31</v>
      </c>
      <c r="L235" s="97" t="str">
        <f>VLOOKUP(H235,PELIGROS!A$2:G$445,4,0)</f>
        <v>Inspecciones planeadas e inspecciones no planeadas, procedimientos de programas de seguridad y salud en el trabajo</v>
      </c>
      <c r="M235" s="97" t="str">
        <f>VLOOKUP(H235,PELIGROS!A$2:G$445,5,0)</f>
        <v>E.P.P.</v>
      </c>
      <c r="N235" s="99">
        <v>2</v>
      </c>
      <c r="O235" s="56">
        <v>3</v>
      </c>
      <c r="P235" s="56">
        <v>25</v>
      </c>
      <c r="Q235" s="56">
        <f t="shared" si="11"/>
        <v>6</v>
      </c>
      <c r="R235" s="56">
        <f t="shared" si="12"/>
        <v>150</v>
      </c>
      <c r="S235" s="90" t="str">
        <f t="shared" si="13"/>
        <v>M-6</v>
      </c>
      <c r="T235" s="57" t="str">
        <f t="shared" si="10"/>
        <v>II</v>
      </c>
      <c r="U235" s="57" t="str">
        <f t="shared" si="14"/>
        <v>No Aceptable o Aceptable Con Control Especifico</v>
      </c>
      <c r="V235" s="128"/>
      <c r="W235" s="97" t="str">
        <f>VLOOKUP(H235,PELIGROS!A$2:G$445,6,0)</f>
        <v>Amputación</v>
      </c>
      <c r="X235" s="58" t="s">
        <v>31</v>
      </c>
      <c r="Y235" s="58" t="s">
        <v>31</v>
      </c>
      <c r="Z235" s="58" t="s">
        <v>31</v>
      </c>
      <c r="AA235" s="59" t="s">
        <v>31</v>
      </c>
      <c r="AB235" s="59" t="str">
        <f>VLOOKUP(H235,PELIGROS!A$2:G$445,7,0)</f>
        <v xml:space="preserve">
Uso y manejo adecuado de E.P.P., uso y manejo adecuado de herramientas manuales y/o máqinas y equipos</v>
      </c>
      <c r="AC235" s="58" t="s">
        <v>1250</v>
      </c>
      <c r="AD235" s="148"/>
    </row>
    <row r="236" spans="1:30" ht="48" customHeight="1" thickBot="1">
      <c r="A236" s="146"/>
      <c r="B236" s="146"/>
      <c r="C236" s="125"/>
      <c r="D236" s="125"/>
      <c r="E236" s="125"/>
      <c r="F236" s="125"/>
      <c r="G236" s="97" t="str">
        <f>VLOOKUP(H236,PELIGROS!A$1:G$445,2,0)</f>
        <v>Maquinaria y equipo</v>
      </c>
      <c r="H236" s="90" t="s">
        <v>611</v>
      </c>
      <c r="I236" s="90" t="s">
        <v>1210</v>
      </c>
      <c r="J236" s="97" t="str">
        <f>VLOOKUP(H236,PELIGROS!A$2:G$445,3,0)</f>
        <v>Atrapamiento, amputación, aplastamiento, fractura, muerte</v>
      </c>
      <c r="K236" s="99" t="s">
        <v>31</v>
      </c>
      <c r="L236" s="97" t="str">
        <f>VLOOKUP(H236,PELIGROS!A$2:G$445,4,0)</f>
        <v>Inspecciones planeadas e inspecciones no planeadas, procedimientos de programas de seguridad y salud en el trabajo</v>
      </c>
      <c r="M236" s="97" t="str">
        <f>VLOOKUP(H236,PELIGROS!A$2:G$445,5,0)</f>
        <v>E.P.P.</v>
      </c>
      <c r="N236" s="99">
        <v>2</v>
      </c>
      <c r="O236" s="56">
        <v>3</v>
      </c>
      <c r="P236" s="56">
        <v>60</v>
      </c>
      <c r="Q236" s="56">
        <f t="shared" si="11"/>
        <v>6</v>
      </c>
      <c r="R236" s="56">
        <f t="shared" si="12"/>
        <v>360</v>
      </c>
      <c r="S236" s="90" t="str">
        <f t="shared" si="13"/>
        <v>M-6</v>
      </c>
      <c r="T236" s="57" t="str">
        <f t="shared" si="10"/>
        <v>II</v>
      </c>
      <c r="U236" s="57" t="str">
        <f t="shared" si="14"/>
        <v>No Aceptable o Aceptable Con Control Especifico</v>
      </c>
      <c r="V236" s="128"/>
      <c r="W236" s="97" t="str">
        <f>VLOOKUP(H236,PELIGROS!A$2:G$445,6,0)</f>
        <v>Aplastamiento</v>
      </c>
      <c r="X236" s="58" t="s">
        <v>31</v>
      </c>
      <c r="Y236" s="58" t="s">
        <v>31</v>
      </c>
      <c r="Z236" s="58" t="s">
        <v>31</v>
      </c>
      <c r="AA236" s="59" t="s">
        <v>31</v>
      </c>
      <c r="AB236" s="59" t="s">
        <v>1271</v>
      </c>
      <c r="AC236" s="58" t="s">
        <v>1272</v>
      </c>
      <c r="AD236" s="148"/>
    </row>
    <row r="237" spans="1:30" ht="48" customHeight="1" thickBot="1">
      <c r="A237" s="146"/>
      <c r="B237" s="146"/>
      <c r="C237" s="125"/>
      <c r="D237" s="125"/>
      <c r="E237" s="125"/>
      <c r="F237" s="125"/>
      <c r="G237" s="97" t="str">
        <f>VLOOKUP(H237,PELIGROS!A$1:G$445,2,0)</f>
        <v>Atraco, golpiza, atentados y secuestrados</v>
      </c>
      <c r="H237" s="90" t="s">
        <v>56</v>
      </c>
      <c r="I237" s="90" t="s">
        <v>1210</v>
      </c>
      <c r="J237" s="97" t="str">
        <f>VLOOKUP(H237,PELIGROS!A$2:G$445,3,0)</f>
        <v>Estrés, golpes, Secuestros</v>
      </c>
      <c r="K237" s="99" t="s">
        <v>31</v>
      </c>
      <c r="L237" s="97" t="str">
        <f>VLOOKUP(H237,PELIGROS!A$2:G$445,4,0)</f>
        <v>Inspecciones planeadas e inspecciones no planeadas, procedimientos de programas de seguridad y salud en el trabajo</v>
      </c>
      <c r="M237" s="97" t="str">
        <f>VLOOKUP(H237,PELIGROS!A$2:G$445,5,0)</f>
        <v xml:space="preserve">Uniformes Corporativos, Caquetas corporativas, Carnetización
</v>
      </c>
      <c r="N237" s="99">
        <v>2</v>
      </c>
      <c r="O237" s="56">
        <v>3</v>
      </c>
      <c r="P237" s="56">
        <v>60</v>
      </c>
      <c r="Q237" s="56">
        <f t="shared" si="11"/>
        <v>6</v>
      </c>
      <c r="R237" s="56">
        <f t="shared" si="12"/>
        <v>360</v>
      </c>
      <c r="S237" s="90" t="str">
        <f t="shared" si="13"/>
        <v>M-6</v>
      </c>
      <c r="T237" s="57" t="str">
        <f t="shared" si="10"/>
        <v>II</v>
      </c>
      <c r="U237" s="57" t="str">
        <f t="shared" si="14"/>
        <v>No Aceptable o Aceptable Con Control Especifico</v>
      </c>
      <c r="V237" s="128"/>
      <c r="W237" s="97" t="str">
        <f>VLOOKUP(H237,PELIGROS!A$2:G$445,6,0)</f>
        <v>Secuestros</v>
      </c>
      <c r="X237" s="58" t="s">
        <v>31</v>
      </c>
      <c r="Y237" s="58" t="s">
        <v>31</v>
      </c>
      <c r="Z237" s="58" t="s">
        <v>31</v>
      </c>
      <c r="AA237" s="59" t="s">
        <v>31</v>
      </c>
      <c r="AB237" s="59" t="str">
        <f>VLOOKUP(H237,PELIGROS!A$2:G$445,7,0)</f>
        <v>N/A</v>
      </c>
      <c r="AC237" s="58" t="s">
        <v>1222</v>
      </c>
      <c r="AD237" s="148"/>
    </row>
    <row r="238" spans="1:30" ht="48" customHeight="1" thickBot="1">
      <c r="A238" s="146"/>
      <c r="B238" s="146"/>
      <c r="C238" s="125"/>
      <c r="D238" s="125"/>
      <c r="E238" s="125"/>
      <c r="F238" s="125"/>
      <c r="G238" s="97" t="str">
        <f>VLOOKUP(H238,PELIGROS!A$1:G$445,2,0)</f>
        <v>MANTENIMIENTO DE PUENTE GRUAS, LIMPIEZA DE CANALES, MANTENIMIENTO DE INSTALACIONES LOCATIVAS, MANTENIMIENTO Y REPARACIÓN DE POZOS</v>
      </c>
      <c r="H238" s="90" t="s">
        <v>623</v>
      </c>
      <c r="I238" s="90" t="s">
        <v>1210</v>
      </c>
      <c r="J238" s="97" t="str">
        <f>VLOOKUP(H238,PELIGROS!A$2:G$445,3,0)</f>
        <v>LESIONES, FRACTURAS, MUERTE</v>
      </c>
      <c r="K238" s="99" t="s">
        <v>31</v>
      </c>
      <c r="L238" s="97" t="str">
        <f>VLOOKUP(H238,PELIGROS!A$2:G$445,4,0)</f>
        <v>Inspecciones planeadas e inspecciones no planeadas, procedimientos de programas de seguridad y salud en el trabajo</v>
      </c>
      <c r="M238" s="97" t="str">
        <f>VLOOKUP(H238,PELIGROS!A$2:G$445,5,0)</f>
        <v>EPP</v>
      </c>
      <c r="N238" s="99">
        <v>2</v>
      </c>
      <c r="O238" s="56">
        <v>2</v>
      </c>
      <c r="P238" s="56">
        <v>100</v>
      </c>
      <c r="Q238" s="56">
        <f t="shared" si="11"/>
        <v>4</v>
      </c>
      <c r="R238" s="56">
        <f t="shared" si="12"/>
        <v>400</v>
      </c>
      <c r="S238" s="90" t="str">
        <f t="shared" si="13"/>
        <v>B-4</v>
      </c>
      <c r="T238" s="57" t="str">
        <f t="shared" si="10"/>
        <v>II</v>
      </c>
      <c r="U238" s="57" t="str">
        <f t="shared" si="14"/>
        <v>No Aceptable o Aceptable Con Control Especifico</v>
      </c>
      <c r="V238" s="128"/>
      <c r="W238" s="97" t="str">
        <f>VLOOKUP(H238,PELIGROS!A$2:G$445,6,0)</f>
        <v>MUERTE</v>
      </c>
      <c r="X238" s="58" t="s">
        <v>31</v>
      </c>
      <c r="Y238" s="58" t="s">
        <v>31</v>
      </c>
      <c r="Z238" s="58" t="s">
        <v>31</v>
      </c>
      <c r="AA238" s="59" t="s">
        <v>31</v>
      </c>
      <c r="AB238" s="59" t="str">
        <f>VLOOKUP(H238,PELIGROS!A$2:G$445,7,0)</f>
        <v>CERTIFICACIÓN Y/O ENTRENAMIENTO EN TRABAJO SEGURO EN ALTURAS; DILGENCIAMIENTO DE PERMISO DE TRABAJO; USO Y MANEJO ADECUADO DE E.P.P.; ARME Y DESARME DE ANDAMIOS</v>
      </c>
      <c r="AC238" s="58" t="s">
        <v>1274</v>
      </c>
      <c r="AD238" s="148"/>
    </row>
    <row r="239" spans="1:30" ht="48" customHeight="1" thickBot="1">
      <c r="A239" s="146"/>
      <c r="B239" s="146"/>
      <c r="C239" s="126"/>
      <c r="D239" s="126"/>
      <c r="E239" s="126"/>
      <c r="F239" s="126"/>
      <c r="G239" s="98" t="str">
        <f>VLOOKUP(H239,PELIGROS!A$1:G$445,2,0)</f>
        <v>SISMOS, INCENDIOS, INUNDACIONES, TERREMOTOS, VENDAVALES, DERRUMBE</v>
      </c>
      <c r="H239" s="91" t="s">
        <v>61</v>
      </c>
      <c r="I239" s="91" t="s">
        <v>1220</v>
      </c>
      <c r="J239" s="98" t="str">
        <f>VLOOKUP(H239,PELIGROS!A$2:G$445,3,0)</f>
        <v>SISMOS, INCENDIOS, INUNDACIONES, TERREMOTOS, VENDAVALES</v>
      </c>
      <c r="K239" s="101" t="s">
        <v>31</v>
      </c>
      <c r="L239" s="98" t="str">
        <f>VLOOKUP(H239,PELIGROS!A$2:G$445,4,0)</f>
        <v>Inspecciones planeadas e inspecciones no planeadas, procedimientos de programas de seguridad y salud en el trabajo</v>
      </c>
      <c r="M239" s="98" t="str">
        <f>VLOOKUP(H239,PELIGROS!A$2:G$445,5,0)</f>
        <v>BRIGADAS DE EMERGENCIAS</v>
      </c>
      <c r="N239" s="101">
        <v>1</v>
      </c>
      <c r="O239" s="69">
        <v>1</v>
      </c>
      <c r="P239" s="69">
        <v>100</v>
      </c>
      <c r="Q239" s="69">
        <f t="shared" si="11"/>
        <v>1</v>
      </c>
      <c r="R239" s="69">
        <f t="shared" si="12"/>
        <v>100</v>
      </c>
      <c r="S239" s="91">
        <f t="shared" si="13"/>
        <v>0</v>
      </c>
      <c r="T239" s="70" t="str">
        <f t="shared" si="10"/>
        <v>III</v>
      </c>
      <c r="U239" s="70" t="str">
        <f t="shared" si="14"/>
        <v>Mejorable</v>
      </c>
      <c r="V239" s="129"/>
      <c r="W239" s="98" t="str">
        <f>VLOOKUP(H239,PELIGROS!A$2:G$445,6,0)</f>
        <v>MUERTE</v>
      </c>
      <c r="X239" s="72" t="s">
        <v>31</v>
      </c>
      <c r="Y239" s="72" t="s">
        <v>31</v>
      </c>
      <c r="Z239" s="72" t="s">
        <v>31</v>
      </c>
      <c r="AA239" s="111" t="s">
        <v>31</v>
      </c>
      <c r="AB239" s="73" t="str">
        <f>VLOOKUP(H239,PELIGROS!A$2:G$445,7,0)</f>
        <v>ENTRENAMIENTO DE LA BRIGADA; DIVULGACIÓN DE PLAN DE EMERGENCIA</v>
      </c>
      <c r="AC239" s="101" t="s">
        <v>1256</v>
      </c>
      <c r="AD239" s="149"/>
    </row>
    <row r="240" spans="1:30" ht="15" hidden="1">
      <c r="A240" s="14"/>
      <c r="B240" s="14"/>
      <c r="C240" s="22" t="e">
        <f>VLOOKUP(E240,FUNCIONES!A$2:C$82,2,0)</f>
        <v>#N/A</v>
      </c>
      <c r="D240" s="23" t="e">
        <f>VLOOKUP(E240,FUNCIONES!A$2:C$82,3,0)</f>
        <v>#N/A</v>
      </c>
      <c r="E240" s="24"/>
      <c r="F240" s="24"/>
      <c r="G240" s="86" t="e">
        <f>VLOOKUP(H240,PELIGROS!A$1:G$445,2,0)</f>
        <v>#N/A</v>
      </c>
      <c r="H240" s="26"/>
      <c r="I240" s="26"/>
      <c r="J240" s="86" t="e">
        <f>VLOOKUP(H240,PELIGROS!A$2:G$445,3,0)</f>
        <v>#N/A</v>
      </c>
      <c r="K240" s="27"/>
      <c r="L240" s="86" t="e">
        <f>VLOOKUP(H240,PELIGROS!A$2:G$445,4,0)</f>
        <v>#N/A</v>
      </c>
      <c r="M240" s="86" t="e">
        <f>VLOOKUP(H240,PELIGROS!A$2:G$445,5,0)</f>
        <v>#N/A</v>
      </c>
      <c r="N240" s="27"/>
      <c r="O240" s="28"/>
      <c r="P240" s="28"/>
      <c r="Q240" s="28">
        <f t="shared" ref="Q240" si="24">N240*O240</f>
        <v>0</v>
      </c>
      <c r="R240" s="28">
        <f t="shared" ref="R240" si="25">P240*Q240</f>
        <v>0</v>
      </c>
      <c r="S240" s="26">
        <f t="shared" ref="S240" si="26">IF(Q240=40,"MA-40",IF(Q240=30,"MA-30",IF(Q240=20,"A-20",IF(Q240=10,"A-10",IF(Q240=24,"MA-24",IF(Q240=18,"A-18",IF(Q240=12,"A-12",IF(Q240=6,"M-6",IF(Q240=8,"M-8",IF(Q240=6,"M-6",IF(Q240=4,"B-4",IF(Q240=2,"B-2",))))))))))))</f>
        <v>0</v>
      </c>
      <c r="T240" s="60" t="str">
        <f t="shared" ref="T240" si="27">IF(R240&lt;=20,"IV",IF(R240&lt;=120,"III",IF(R240&lt;=500,"II",IF(R240&lt;=4000,"I"))))</f>
        <v>IV</v>
      </c>
      <c r="U240" s="61" t="str">
        <f t="shared" ref="U240" si="28">IF(T240=0,"",IF(T240="IV","Aceptable",IF(T240="III","Mejorable",IF(T240="II","No Aceptable o Aceptable Con Control Especifico",IF(T240="I","No Aceptable","")))))</f>
        <v>Aceptable</v>
      </c>
      <c r="V240" s="27"/>
      <c r="W240" s="86" t="e">
        <f>VLOOKUP(H240,PELIGROS!A$2:G$445,6,0)</f>
        <v>#N/A</v>
      </c>
      <c r="X240" s="29"/>
      <c r="Y240" s="29"/>
      <c r="Z240" s="29"/>
      <c r="AA240" s="22"/>
      <c r="AB240" s="22" t="e">
        <f>VLOOKUP(H240,PELIGROS!A$2:G$445,7,0)</f>
        <v>#N/A</v>
      </c>
      <c r="AC240" s="29"/>
      <c r="AD240" s="86"/>
    </row>
    <row r="242" spans="1:7" ht="13.5" thickBot="1"/>
    <row r="243" spans="1:7" ht="15.75" customHeight="1">
      <c r="A243" s="156" t="s">
        <v>1192</v>
      </c>
      <c r="B243" s="156"/>
      <c r="C243" s="156"/>
      <c r="D243" s="156"/>
      <c r="E243" s="156"/>
      <c r="F243" s="156"/>
      <c r="G243" s="156"/>
    </row>
    <row r="244" spans="1:7" ht="15.75" customHeight="1">
      <c r="A244" s="157" t="s">
        <v>1193</v>
      </c>
      <c r="B244" s="157"/>
      <c r="C244" s="157"/>
      <c r="D244" s="158" t="s">
        <v>1194</v>
      </c>
      <c r="E244" s="158"/>
      <c r="F244" s="158"/>
      <c r="G244" s="158"/>
    </row>
    <row r="245" spans="1:7" ht="29.25" customHeight="1">
      <c r="A245" s="159" t="s">
        <v>1277</v>
      </c>
      <c r="B245" s="159"/>
      <c r="C245" s="159"/>
      <c r="D245" s="115" t="s">
        <v>1267</v>
      </c>
      <c r="E245" s="115"/>
      <c r="F245" s="115"/>
      <c r="G245" s="115"/>
    </row>
    <row r="246" spans="1:7" ht="29.25" customHeight="1">
      <c r="A246" s="159"/>
      <c r="B246" s="159"/>
      <c r="C246" s="159"/>
      <c r="D246" s="160" t="s">
        <v>1265</v>
      </c>
      <c r="E246" s="160"/>
      <c r="F246" s="160"/>
      <c r="G246" s="160"/>
    </row>
    <row r="247" spans="1:7" ht="29.25" customHeight="1">
      <c r="A247" s="130" t="s">
        <v>1266</v>
      </c>
      <c r="B247" s="130"/>
      <c r="C247" s="130"/>
      <c r="D247" s="115" t="s">
        <v>1268</v>
      </c>
      <c r="E247" s="115"/>
      <c r="F247" s="115"/>
      <c r="G247" s="115"/>
    </row>
    <row r="248" spans="1:7" ht="29.25" customHeight="1">
      <c r="A248" s="130"/>
      <c r="B248" s="130"/>
      <c r="C248" s="130"/>
      <c r="D248" s="115" t="s">
        <v>1269</v>
      </c>
      <c r="E248" s="115"/>
      <c r="F248" s="115"/>
      <c r="G248" s="115"/>
    </row>
    <row r="249" spans="1:7" ht="29.25" customHeight="1">
      <c r="A249" s="130"/>
      <c r="B249" s="130"/>
      <c r="C249" s="130"/>
      <c r="D249" s="115" t="s">
        <v>1270</v>
      </c>
      <c r="E249" s="115"/>
      <c r="F249" s="115"/>
      <c r="G249" s="115"/>
    </row>
    <row r="250" spans="1:7" ht="29.25" customHeight="1" thickBot="1">
      <c r="A250" s="161" t="s">
        <v>1227</v>
      </c>
      <c r="B250" s="161"/>
      <c r="C250" s="161"/>
      <c r="D250" s="162" t="s">
        <v>1228</v>
      </c>
      <c r="E250" s="162"/>
      <c r="F250" s="162"/>
      <c r="G250" s="162"/>
    </row>
  </sheetData>
  <autoFilter ref="A10:AD240">
    <filterColumn colId="7" showButton="0"/>
  </autoFilter>
  <mergeCells count="98">
    <mergeCell ref="A250:C250"/>
    <mergeCell ref="D250:G250"/>
    <mergeCell ref="AD211:AD239"/>
    <mergeCell ref="AC225:AC226"/>
    <mergeCell ref="AC211:AC216"/>
    <mergeCell ref="AD106:AD134"/>
    <mergeCell ref="AC120:AC121"/>
    <mergeCell ref="AD135:AD163"/>
    <mergeCell ref="AC149:AC150"/>
    <mergeCell ref="D211:D239"/>
    <mergeCell ref="AC164:AC168"/>
    <mergeCell ref="AD164:AD181"/>
    <mergeCell ref="AC174:AC175"/>
    <mergeCell ref="AD182:AD210"/>
    <mergeCell ref="AC196:AC197"/>
    <mergeCell ref="D164:D181"/>
    <mergeCell ref="E164:E181"/>
    <mergeCell ref="F164:F181"/>
    <mergeCell ref="AD48:AD76"/>
    <mergeCell ref="AC62:AC63"/>
    <mergeCell ref="D245:G245"/>
    <mergeCell ref="A243:G243"/>
    <mergeCell ref="A244:C244"/>
    <mergeCell ref="D244:G244"/>
    <mergeCell ref="C77:C105"/>
    <mergeCell ref="D77:D105"/>
    <mergeCell ref="E77:E105"/>
    <mergeCell ref="F77:F105"/>
    <mergeCell ref="V77:V105"/>
    <mergeCell ref="C182:C210"/>
    <mergeCell ref="D182:D210"/>
    <mergeCell ref="E182:E210"/>
    <mergeCell ref="AD77:AD105"/>
    <mergeCell ref="AC91:AC92"/>
    <mergeCell ref="K8:M9"/>
    <mergeCell ref="N8:T9"/>
    <mergeCell ref="U8:U9"/>
    <mergeCell ref="V8:W9"/>
    <mergeCell ref="X8:AD9"/>
    <mergeCell ref="AC11:AC15"/>
    <mergeCell ref="AD11:AD28"/>
    <mergeCell ref="AC21:AC22"/>
    <mergeCell ref="V29:V47"/>
    <mergeCell ref="AC29:AC33"/>
    <mergeCell ref="AD29:AD47"/>
    <mergeCell ref="AC39:AC40"/>
    <mergeCell ref="J8:J10"/>
    <mergeCell ref="A11:A239"/>
    <mergeCell ref="B11:B239"/>
    <mergeCell ref="C11:C28"/>
    <mergeCell ref="D11:D28"/>
    <mergeCell ref="E11:E28"/>
    <mergeCell ref="F11:F28"/>
    <mergeCell ref="C29:C47"/>
    <mergeCell ref="D29:D47"/>
    <mergeCell ref="E29:E47"/>
    <mergeCell ref="F29:F47"/>
    <mergeCell ref="C48:C76"/>
    <mergeCell ref="D48:D76"/>
    <mergeCell ref="E48:E76"/>
    <mergeCell ref="C164:C181"/>
    <mergeCell ref="E5:G5"/>
    <mergeCell ref="A8:A10"/>
    <mergeCell ref="B8:B10"/>
    <mergeCell ref="C8:F9"/>
    <mergeCell ref="G8:I9"/>
    <mergeCell ref="AC48:AC53"/>
    <mergeCell ref="AC77:AC82"/>
    <mergeCell ref="AC106:AC111"/>
    <mergeCell ref="AC135:AC140"/>
    <mergeCell ref="AC182:AC187"/>
    <mergeCell ref="V11:V28"/>
    <mergeCell ref="F48:F76"/>
    <mergeCell ref="V48:V76"/>
    <mergeCell ref="V164:V181"/>
    <mergeCell ref="E211:E239"/>
    <mergeCell ref="F211:F239"/>
    <mergeCell ref="V211:V239"/>
    <mergeCell ref="V106:V134"/>
    <mergeCell ref="V135:V163"/>
    <mergeCell ref="F182:F210"/>
    <mergeCell ref="V182:V210"/>
    <mergeCell ref="C106:C134"/>
    <mergeCell ref="D106:D134"/>
    <mergeCell ref="E106:E134"/>
    <mergeCell ref="F106:F134"/>
    <mergeCell ref="D248:G248"/>
    <mergeCell ref="D249:G249"/>
    <mergeCell ref="H10:I10"/>
    <mergeCell ref="C135:C163"/>
    <mergeCell ref="D135:D163"/>
    <mergeCell ref="E135:E163"/>
    <mergeCell ref="F135:F163"/>
    <mergeCell ref="C211:C239"/>
    <mergeCell ref="A247:C249"/>
    <mergeCell ref="D247:G247"/>
    <mergeCell ref="A245:C246"/>
    <mergeCell ref="D246:G246"/>
  </mergeCells>
  <conditionalFormatting sqref="P225:P240 P120:P134 P91:P105 P62:P76 P11:P47 P149:P181">
    <cfRule type="cellIs" priority="188" stopIfTrue="1" operator="equal">
      <formula>"10, 25, 50, 100"</formula>
    </cfRule>
  </conditionalFormatting>
  <conditionalFormatting sqref="U1:U10 U241:U1048576">
    <cfRule type="containsText" dxfId="111" priority="185" operator="containsText" text="No Aceptable o Aceptable con Control Especifico">
      <formula>NOT(ISERROR(SEARCH("No Aceptable o Aceptable con Control Especifico",U1)))</formula>
    </cfRule>
    <cfRule type="containsText" dxfId="110" priority="186" operator="containsText" text="No Aceptable">
      <formula>NOT(ISERROR(SEARCH("No Aceptable",U1)))</formula>
    </cfRule>
    <cfRule type="containsText" dxfId="109" priority="187" operator="containsText" text="No Aceptable o Aceptable con Control Especifico">
      <formula>NOT(ISERROR(SEARCH("No Aceptable o Aceptable con Control Especifico",U1)))</formula>
    </cfRule>
  </conditionalFormatting>
  <conditionalFormatting sqref="T1:T10 T241:T1048576">
    <cfRule type="cellIs" dxfId="108" priority="184" operator="equal">
      <formula>"II"</formula>
    </cfRule>
  </conditionalFormatting>
  <conditionalFormatting sqref="T11:T53 T211:T240 T62:T181">
    <cfRule type="cellIs" dxfId="107" priority="180" stopIfTrue="1" operator="equal">
      <formula>"IV"</formula>
    </cfRule>
    <cfRule type="cellIs" dxfId="106" priority="181" stopIfTrue="1" operator="equal">
      <formula>"III"</formula>
    </cfRule>
    <cfRule type="cellIs" dxfId="105" priority="182" stopIfTrue="1" operator="equal">
      <formula>"II"</formula>
    </cfRule>
    <cfRule type="cellIs" dxfId="104" priority="183" stopIfTrue="1" operator="equal">
      <formula>"I"</formula>
    </cfRule>
  </conditionalFormatting>
  <conditionalFormatting sqref="U11:U53 U211:U240 U62:U181">
    <cfRule type="cellIs" dxfId="103" priority="178" stopIfTrue="1" operator="equal">
      <formula>"No Aceptable"</formula>
    </cfRule>
    <cfRule type="cellIs" dxfId="102" priority="179" stopIfTrue="1" operator="equal">
      <formula>"Aceptable"</formula>
    </cfRule>
  </conditionalFormatting>
  <conditionalFormatting sqref="U11:U53 U211:U240 U62:U181">
    <cfRule type="cellIs" dxfId="101" priority="177" stopIfTrue="1" operator="equal">
      <formula>"No Aceptable o Aceptable Con Control Especifico"</formula>
    </cfRule>
  </conditionalFormatting>
  <conditionalFormatting sqref="U11:U53 U211:U240 U62:U181">
    <cfRule type="containsText" dxfId="100" priority="176" stopIfTrue="1" operator="containsText" text="Mejorable">
      <formula>NOT(ISERROR(SEARCH("Mejorable",U11)))</formula>
    </cfRule>
  </conditionalFormatting>
  <conditionalFormatting sqref="P77:P82 P84:P85 P87:P88">
    <cfRule type="cellIs" priority="76" stopIfTrue="1" operator="equal">
      <formula>"10, 25, 50, 100"</formula>
    </cfRule>
  </conditionalFormatting>
  <conditionalFormatting sqref="P106:P111 P113:P114 P116:P117">
    <cfRule type="cellIs" priority="63" stopIfTrue="1" operator="equal">
      <formula>"10, 25, 50, 100"</formula>
    </cfRule>
  </conditionalFormatting>
  <conditionalFormatting sqref="P223">
    <cfRule type="cellIs" priority="33" stopIfTrue="1" operator="equal">
      <formula>"10, 25, 50, 100"</formula>
    </cfRule>
  </conditionalFormatting>
  <conditionalFormatting sqref="P48:P53 P55:P56 P58:P59">
    <cfRule type="cellIs" priority="122" stopIfTrue="1" operator="equal">
      <formula>"10, 25, 50, 100"</formula>
    </cfRule>
  </conditionalFormatting>
  <conditionalFormatting sqref="T55:T56 T58:T59">
    <cfRule type="cellIs" dxfId="99" priority="118" stopIfTrue="1" operator="equal">
      <formula>"IV"</formula>
    </cfRule>
    <cfRule type="cellIs" dxfId="98" priority="119" stopIfTrue="1" operator="equal">
      <formula>"III"</formula>
    </cfRule>
    <cfRule type="cellIs" dxfId="97" priority="120" stopIfTrue="1" operator="equal">
      <formula>"II"</formula>
    </cfRule>
    <cfRule type="cellIs" dxfId="96" priority="121" stopIfTrue="1" operator="equal">
      <formula>"I"</formula>
    </cfRule>
  </conditionalFormatting>
  <conditionalFormatting sqref="U55:U56 U58:U59">
    <cfRule type="cellIs" dxfId="95" priority="116" stopIfTrue="1" operator="equal">
      <formula>"No Aceptable"</formula>
    </cfRule>
    <cfRule type="cellIs" dxfId="94" priority="117" stopIfTrue="1" operator="equal">
      <formula>"Aceptable"</formula>
    </cfRule>
  </conditionalFormatting>
  <conditionalFormatting sqref="U55:U56 U58:U59">
    <cfRule type="cellIs" dxfId="93" priority="115" stopIfTrue="1" operator="equal">
      <formula>"No Aceptable o Aceptable Con Control Especifico"</formula>
    </cfRule>
  </conditionalFormatting>
  <conditionalFormatting sqref="U55:U56 U58:U59">
    <cfRule type="containsText" dxfId="92" priority="114" stopIfTrue="1" operator="containsText" text="Mejorable">
      <formula>NOT(ISERROR(SEARCH("Mejorable",U55)))</formula>
    </cfRule>
  </conditionalFormatting>
  <conditionalFormatting sqref="P54">
    <cfRule type="cellIs" priority="112" stopIfTrue="1" operator="equal">
      <formula>"10, 25, 50, 100"</formula>
    </cfRule>
  </conditionalFormatting>
  <conditionalFormatting sqref="T54">
    <cfRule type="cellIs" dxfId="91" priority="108" stopIfTrue="1" operator="equal">
      <formula>"IV"</formula>
    </cfRule>
    <cfRule type="cellIs" dxfId="90" priority="109" stopIfTrue="1" operator="equal">
      <formula>"III"</formula>
    </cfRule>
    <cfRule type="cellIs" dxfId="89" priority="110" stopIfTrue="1" operator="equal">
      <formula>"II"</formula>
    </cfRule>
    <cfRule type="cellIs" dxfId="88" priority="111" stopIfTrue="1" operator="equal">
      <formula>"I"</formula>
    </cfRule>
  </conditionalFormatting>
  <conditionalFormatting sqref="U54">
    <cfRule type="cellIs" dxfId="87" priority="106" stopIfTrue="1" operator="equal">
      <formula>"No Aceptable"</formula>
    </cfRule>
    <cfRule type="cellIs" dxfId="86" priority="107" stopIfTrue="1" operator="equal">
      <formula>"Aceptable"</formula>
    </cfRule>
  </conditionalFormatting>
  <conditionalFormatting sqref="U54">
    <cfRule type="cellIs" dxfId="85" priority="105" stopIfTrue="1" operator="equal">
      <formula>"No Aceptable o Aceptable Con Control Especifico"</formula>
    </cfRule>
  </conditionalFormatting>
  <conditionalFormatting sqref="U54">
    <cfRule type="containsText" dxfId="84" priority="104" stopIfTrue="1" operator="containsText" text="Mejorable">
      <formula>NOT(ISERROR(SEARCH("Mejorable",U54)))</formula>
    </cfRule>
  </conditionalFormatting>
  <conditionalFormatting sqref="P57">
    <cfRule type="cellIs" priority="103" stopIfTrue="1" operator="equal">
      <formula>"10, 25, 50, 100"</formula>
    </cfRule>
  </conditionalFormatting>
  <conditionalFormatting sqref="T57">
    <cfRule type="cellIs" dxfId="83" priority="99" stopIfTrue="1" operator="equal">
      <formula>"IV"</formula>
    </cfRule>
    <cfRule type="cellIs" dxfId="82" priority="100" stopIfTrue="1" operator="equal">
      <formula>"III"</formula>
    </cfRule>
    <cfRule type="cellIs" dxfId="81" priority="101" stopIfTrue="1" operator="equal">
      <formula>"II"</formula>
    </cfRule>
    <cfRule type="cellIs" dxfId="80" priority="102" stopIfTrue="1" operator="equal">
      <formula>"I"</formula>
    </cfRule>
  </conditionalFormatting>
  <conditionalFormatting sqref="U57">
    <cfRule type="cellIs" dxfId="79" priority="97" stopIfTrue="1" operator="equal">
      <formula>"No Aceptable"</formula>
    </cfRule>
    <cfRule type="cellIs" dxfId="78" priority="98" stopIfTrue="1" operator="equal">
      <formula>"Aceptable"</formula>
    </cfRule>
  </conditionalFormatting>
  <conditionalFormatting sqref="U57">
    <cfRule type="cellIs" dxfId="77" priority="96" stopIfTrue="1" operator="equal">
      <formula>"No Aceptable o Aceptable Con Control Especifico"</formula>
    </cfRule>
  </conditionalFormatting>
  <conditionalFormatting sqref="U57">
    <cfRule type="containsText" dxfId="76" priority="95" stopIfTrue="1" operator="containsText" text="Mejorable">
      <formula>NOT(ISERROR(SEARCH("Mejorable",U57)))</formula>
    </cfRule>
  </conditionalFormatting>
  <conditionalFormatting sqref="P61">
    <cfRule type="cellIs" priority="94" stopIfTrue="1" operator="equal">
      <formula>"10, 25, 50, 100"</formula>
    </cfRule>
  </conditionalFormatting>
  <conditionalFormatting sqref="T61">
    <cfRule type="cellIs" dxfId="75" priority="90" stopIfTrue="1" operator="equal">
      <formula>"IV"</formula>
    </cfRule>
    <cfRule type="cellIs" dxfId="74" priority="91" stopIfTrue="1" operator="equal">
      <formula>"III"</formula>
    </cfRule>
    <cfRule type="cellIs" dxfId="73" priority="92" stopIfTrue="1" operator="equal">
      <formula>"II"</formula>
    </cfRule>
    <cfRule type="cellIs" dxfId="72" priority="93" stopIfTrue="1" operator="equal">
      <formula>"I"</formula>
    </cfRule>
  </conditionalFormatting>
  <conditionalFormatting sqref="U61">
    <cfRule type="cellIs" dxfId="71" priority="88" stopIfTrue="1" operator="equal">
      <formula>"No Aceptable"</formula>
    </cfRule>
    <cfRule type="cellIs" dxfId="70" priority="89" stopIfTrue="1" operator="equal">
      <formula>"Aceptable"</formula>
    </cfRule>
  </conditionalFormatting>
  <conditionalFormatting sqref="U61">
    <cfRule type="cellIs" dxfId="69" priority="87" stopIfTrue="1" operator="equal">
      <formula>"No Aceptable o Aceptable Con Control Especifico"</formula>
    </cfRule>
  </conditionalFormatting>
  <conditionalFormatting sqref="U61">
    <cfRule type="containsText" dxfId="68" priority="86" stopIfTrue="1" operator="containsText" text="Mejorable">
      <formula>NOT(ISERROR(SEARCH("Mejorable",U61)))</formula>
    </cfRule>
  </conditionalFormatting>
  <conditionalFormatting sqref="P60">
    <cfRule type="cellIs" priority="85" stopIfTrue="1" operator="equal">
      <formula>"10, 25, 50, 100"</formula>
    </cfRule>
  </conditionalFormatting>
  <conditionalFormatting sqref="T60">
    <cfRule type="cellIs" dxfId="67" priority="81" stopIfTrue="1" operator="equal">
      <formula>"IV"</formula>
    </cfRule>
    <cfRule type="cellIs" dxfId="66" priority="82" stopIfTrue="1" operator="equal">
      <formula>"III"</formula>
    </cfRule>
    <cfRule type="cellIs" dxfId="65" priority="83" stopIfTrue="1" operator="equal">
      <formula>"II"</formula>
    </cfRule>
    <cfRule type="cellIs" dxfId="64" priority="84" stopIfTrue="1" operator="equal">
      <formula>"I"</formula>
    </cfRule>
  </conditionalFormatting>
  <conditionalFormatting sqref="U60">
    <cfRule type="cellIs" dxfId="63" priority="79" stopIfTrue="1" operator="equal">
      <formula>"No Aceptable"</formula>
    </cfRule>
    <cfRule type="cellIs" dxfId="62" priority="80" stopIfTrue="1" operator="equal">
      <formula>"Aceptable"</formula>
    </cfRule>
  </conditionalFormatting>
  <conditionalFormatting sqref="U60">
    <cfRule type="cellIs" dxfId="61" priority="78" stopIfTrue="1" operator="equal">
      <formula>"No Aceptable o Aceptable Con Control Especifico"</formula>
    </cfRule>
  </conditionalFormatting>
  <conditionalFormatting sqref="U60">
    <cfRule type="containsText" dxfId="60" priority="77" stopIfTrue="1" operator="containsText" text="Mejorable">
      <formula>NOT(ISERROR(SEARCH("Mejorable",U60)))</formula>
    </cfRule>
  </conditionalFormatting>
  <conditionalFormatting sqref="P83">
    <cfRule type="cellIs" priority="75" stopIfTrue="1" operator="equal">
      <formula>"10, 25, 50, 100"</formula>
    </cfRule>
  </conditionalFormatting>
  <conditionalFormatting sqref="P86">
    <cfRule type="cellIs" priority="74" stopIfTrue="1" operator="equal">
      <formula>"10, 25, 50, 100"</formula>
    </cfRule>
  </conditionalFormatting>
  <conditionalFormatting sqref="P90">
    <cfRule type="cellIs" priority="73" stopIfTrue="1" operator="equal">
      <formula>"10, 25, 50, 100"</formula>
    </cfRule>
  </conditionalFormatting>
  <conditionalFormatting sqref="P89">
    <cfRule type="cellIs" priority="72" stopIfTrue="1" operator="equal">
      <formula>"10, 25, 50, 100"</formula>
    </cfRule>
  </conditionalFormatting>
  <conditionalFormatting sqref="P112">
    <cfRule type="cellIs" priority="62" stopIfTrue="1" operator="equal">
      <formula>"10, 25, 50, 100"</formula>
    </cfRule>
  </conditionalFormatting>
  <conditionalFormatting sqref="P115">
    <cfRule type="cellIs" priority="61" stopIfTrue="1" operator="equal">
      <formula>"10, 25, 50, 100"</formula>
    </cfRule>
  </conditionalFormatting>
  <conditionalFormatting sqref="P119">
    <cfRule type="cellIs" priority="60" stopIfTrue="1" operator="equal">
      <formula>"10, 25, 50, 100"</formula>
    </cfRule>
  </conditionalFormatting>
  <conditionalFormatting sqref="P118">
    <cfRule type="cellIs" priority="59" stopIfTrue="1" operator="equal">
      <formula>"10, 25, 50, 100"</formula>
    </cfRule>
  </conditionalFormatting>
  <conditionalFormatting sqref="P135:P140 P142:P143 P145:P146">
    <cfRule type="cellIs" priority="50" stopIfTrue="1" operator="equal">
      <formula>"10, 25, 50, 100"</formula>
    </cfRule>
  </conditionalFormatting>
  <conditionalFormatting sqref="P141">
    <cfRule type="cellIs" priority="49" stopIfTrue="1" operator="equal">
      <formula>"10, 25, 50, 100"</formula>
    </cfRule>
  </conditionalFormatting>
  <conditionalFormatting sqref="P144">
    <cfRule type="cellIs" priority="48" stopIfTrue="1" operator="equal">
      <formula>"10, 25, 50, 100"</formula>
    </cfRule>
  </conditionalFormatting>
  <conditionalFormatting sqref="P148">
    <cfRule type="cellIs" priority="47" stopIfTrue="1" operator="equal">
      <formula>"10, 25, 50, 100"</formula>
    </cfRule>
  </conditionalFormatting>
  <conditionalFormatting sqref="P147">
    <cfRule type="cellIs" priority="46" stopIfTrue="1" operator="equal">
      <formula>"10, 25, 50, 100"</formula>
    </cfRule>
  </conditionalFormatting>
  <conditionalFormatting sqref="P211:P216 P218:P219 P221:P222">
    <cfRule type="cellIs" priority="37" stopIfTrue="1" operator="equal">
      <formula>"10, 25, 50, 100"</formula>
    </cfRule>
  </conditionalFormatting>
  <conditionalFormatting sqref="P217">
    <cfRule type="cellIs" priority="36" stopIfTrue="1" operator="equal">
      <formula>"10, 25, 50, 100"</formula>
    </cfRule>
  </conditionalFormatting>
  <conditionalFormatting sqref="P220">
    <cfRule type="cellIs" priority="35" stopIfTrue="1" operator="equal">
      <formula>"10, 25, 50, 100"</formula>
    </cfRule>
  </conditionalFormatting>
  <conditionalFormatting sqref="P224">
    <cfRule type="cellIs" priority="34" stopIfTrue="1" operator="equal">
      <formula>"10, 25, 50, 100"</formula>
    </cfRule>
  </conditionalFormatting>
  <conditionalFormatting sqref="P196:P210">
    <cfRule type="cellIs" priority="32" stopIfTrue="1" operator="equal">
      <formula>"10, 25, 50, 100"</formula>
    </cfRule>
  </conditionalFormatting>
  <conditionalFormatting sqref="T182:T210">
    <cfRule type="cellIs" dxfId="59" priority="28" stopIfTrue="1" operator="equal">
      <formula>"IV"</formula>
    </cfRule>
    <cfRule type="cellIs" dxfId="58" priority="29" stopIfTrue="1" operator="equal">
      <formula>"III"</formula>
    </cfRule>
    <cfRule type="cellIs" dxfId="57" priority="30" stopIfTrue="1" operator="equal">
      <formula>"II"</formula>
    </cfRule>
    <cfRule type="cellIs" dxfId="56" priority="31" stopIfTrue="1" operator="equal">
      <formula>"I"</formula>
    </cfRule>
  </conditionalFormatting>
  <conditionalFormatting sqref="U182:U210">
    <cfRule type="cellIs" dxfId="55" priority="26" stopIfTrue="1" operator="equal">
      <formula>"No Aceptable"</formula>
    </cfRule>
    <cfRule type="cellIs" dxfId="54" priority="27" stopIfTrue="1" operator="equal">
      <formula>"Aceptable"</formula>
    </cfRule>
  </conditionalFormatting>
  <conditionalFormatting sqref="U182:U210">
    <cfRule type="cellIs" dxfId="53" priority="25" stopIfTrue="1" operator="equal">
      <formula>"No Aceptable o Aceptable Con Control Especifico"</formula>
    </cfRule>
  </conditionalFormatting>
  <conditionalFormatting sqref="U182:U210">
    <cfRule type="containsText" dxfId="52" priority="24" stopIfTrue="1" operator="containsText" text="Mejorable">
      <formula>NOT(ISERROR(SEARCH("Mejorable",U182)))</formula>
    </cfRule>
  </conditionalFormatting>
  <conditionalFormatting sqref="P194">
    <cfRule type="cellIs" priority="19" stopIfTrue="1" operator="equal">
      <formula>"10, 25, 50, 100"</formula>
    </cfRule>
  </conditionalFormatting>
  <conditionalFormatting sqref="P182:P187 P189:P190 P192:P193">
    <cfRule type="cellIs" priority="23" stopIfTrue="1" operator="equal">
      <formula>"10, 25, 50, 100"</formula>
    </cfRule>
  </conditionalFormatting>
  <conditionalFormatting sqref="P188">
    <cfRule type="cellIs" priority="22" stopIfTrue="1" operator="equal">
      <formula>"10, 25, 50, 100"</formula>
    </cfRule>
  </conditionalFormatting>
  <conditionalFormatting sqref="P191">
    <cfRule type="cellIs" priority="21" stopIfTrue="1" operator="equal">
      <formula>"10, 25, 50, 100"</formula>
    </cfRule>
  </conditionalFormatting>
  <conditionalFormatting sqref="P195">
    <cfRule type="cellIs" priority="20" stopIfTrue="1" operator="equal">
      <formula>"10, 25, 50, 100"</formula>
    </cfRule>
  </conditionalFormatting>
  <dataValidations count="2">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240">
      <formula1>10</formula1>
      <formula2>100</formula2>
    </dataValidation>
    <dataValidation type="whole" allowBlank="1" showInputMessage="1" showErrorMessage="1" prompt="1 Esporadica (EE)_x000a_2 Ocasional (EO)_x000a_3 Frecuente (EF)_x000a_4 continua (EC)" sqref="O11:O240">
      <formula1>1</formula1>
      <formula2>4</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FUNCIONES!$A$2:$A$82</xm:f>
          </x14:formula1>
          <xm:sqref>E11:E163 E211:E240</xm:sqref>
        </x14:dataValidation>
        <x14:dataValidation type="list" allowBlank="1" showInputMessage="1" showErrorMessage="1">
          <x14:formula1>
            <xm:f>PELIGROS!$A$2:$A$445</xm:f>
          </x14:formula1>
          <xm:sqref>H240:I240 H11:H239</xm:sqref>
        </x14:dataValidation>
        <x14:dataValidation type="list" allowBlank="1" showInputMessage="1" showErrorMessage="1">
          <x14:formula1>
            <xm:f>[1]Hoja2!#REF!</xm:f>
          </x14:formula1>
          <xm:sqref>E164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B40" zoomScale="80" zoomScaleNormal="80" workbookViewId="0">
      <selection activeCell="F46" sqref="F46"/>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31" t="s">
        <v>91</v>
      </c>
      <c r="B1" s="31" t="s">
        <v>92</v>
      </c>
      <c r="C1" s="31" t="s">
        <v>2</v>
      </c>
      <c r="D1" s="31" t="s">
        <v>93</v>
      </c>
      <c r="E1" s="31" t="s">
        <v>94</v>
      </c>
      <c r="F1" s="31" t="s">
        <v>95</v>
      </c>
      <c r="G1" s="31" t="s">
        <v>96</v>
      </c>
    </row>
    <row r="2" spans="1:7" s="30" customFormat="1" ht="47.25" customHeight="1">
      <c r="A2" s="33" t="s">
        <v>97</v>
      </c>
      <c r="B2" s="33" t="s">
        <v>98</v>
      </c>
      <c r="C2" s="33" t="s">
        <v>99</v>
      </c>
      <c r="D2" s="33" t="s">
        <v>31</v>
      </c>
      <c r="E2" s="33" t="s">
        <v>31</v>
      </c>
      <c r="F2" s="33" t="s">
        <v>100</v>
      </c>
      <c r="G2" s="33" t="s">
        <v>101</v>
      </c>
    </row>
    <row r="3" spans="1:7" s="30" customFormat="1" ht="45">
      <c r="A3" s="33" t="s">
        <v>78</v>
      </c>
      <c r="B3" s="33" t="s">
        <v>102</v>
      </c>
      <c r="C3" s="33" t="s">
        <v>103</v>
      </c>
      <c r="D3" s="33" t="s">
        <v>31</v>
      </c>
      <c r="E3" s="33" t="s">
        <v>31</v>
      </c>
      <c r="F3" s="33" t="s">
        <v>100</v>
      </c>
      <c r="G3" s="33" t="s">
        <v>101</v>
      </c>
    </row>
    <row r="4" spans="1:7" s="30" customFormat="1" ht="45">
      <c r="A4" s="33" t="s">
        <v>104</v>
      </c>
      <c r="B4" s="33" t="s">
        <v>104</v>
      </c>
      <c r="C4" s="33" t="s">
        <v>105</v>
      </c>
      <c r="D4" s="33" t="s">
        <v>31</v>
      </c>
      <c r="E4" s="33" t="s">
        <v>31</v>
      </c>
      <c r="F4" s="33" t="s">
        <v>106</v>
      </c>
      <c r="G4" s="33" t="s">
        <v>101</v>
      </c>
    </row>
    <row r="5" spans="1:7" s="30" customFormat="1" ht="75">
      <c r="A5" s="33" t="s">
        <v>107</v>
      </c>
      <c r="B5" s="33" t="s">
        <v>108</v>
      </c>
      <c r="C5" s="33" t="s">
        <v>109</v>
      </c>
      <c r="D5" s="33" t="s">
        <v>42</v>
      </c>
      <c r="E5" s="33" t="s">
        <v>110</v>
      </c>
      <c r="F5" s="33" t="s">
        <v>111</v>
      </c>
      <c r="G5" s="33" t="s">
        <v>101</v>
      </c>
    </row>
    <row r="6" spans="1:7" s="30" customFormat="1" ht="30">
      <c r="A6" s="33" t="s">
        <v>112</v>
      </c>
      <c r="B6" s="33" t="s">
        <v>107</v>
      </c>
      <c r="C6" s="33" t="s">
        <v>113</v>
      </c>
      <c r="D6" s="33" t="s">
        <v>31</v>
      </c>
      <c r="E6" s="33" t="s">
        <v>114</v>
      </c>
      <c r="F6" s="33" t="s">
        <v>111</v>
      </c>
      <c r="G6" s="33" t="s">
        <v>115</v>
      </c>
    </row>
    <row r="7" spans="1:7" s="30" customFormat="1" ht="75">
      <c r="A7" s="33" t="s">
        <v>116</v>
      </c>
      <c r="B7" s="33" t="s">
        <v>116</v>
      </c>
      <c r="C7" s="33" t="s">
        <v>117</v>
      </c>
      <c r="D7" s="33" t="s">
        <v>42</v>
      </c>
      <c r="E7" s="33" t="s">
        <v>118</v>
      </c>
      <c r="F7" s="33" t="s">
        <v>117</v>
      </c>
      <c r="G7" s="33" t="s">
        <v>101</v>
      </c>
    </row>
    <row r="8" spans="1:7" s="30" customFormat="1" ht="75">
      <c r="A8" s="33" t="s">
        <v>119</v>
      </c>
      <c r="B8" s="33" t="s">
        <v>119</v>
      </c>
      <c r="C8" s="33" t="s">
        <v>120</v>
      </c>
      <c r="D8" s="33" t="s">
        <v>42</v>
      </c>
      <c r="E8" s="33" t="s">
        <v>110</v>
      </c>
      <c r="F8" s="33" t="s">
        <v>111</v>
      </c>
      <c r="G8" s="33" t="s">
        <v>101</v>
      </c>
    </row>
    <row r="9" spans="1:7" s="30" customFormat="1" ht="30">
      <c r="A9" s="33" t="s">
        <v>121</v>
      </c>
      <c r="B9" s="33" t="s">
        <v>119</v>
      </c>
      <c r="C9" s="33" t="s">
        <v>120</v>
      </c>
      <c r="D9" s="33" t="s">
        <v>31</v>
      </c>
      <c r="E9" s="33" t="s">
        <v>114</v>
      </c>
      <c r="F9" s="33" t="s">
        <v>111</v>
      </c>
      <c r="G9" s="33" t="s">
        <v>115</v>
      </c>
    </row>
    <row r="10" spans="1:7" s="30" customFormat="1">
      <c r="A10" s="33" t="s">
        <v>125</v>
      </c>
      <c r="B10" s="33" t="s">
        <v>125</v>
      </c>
      <c r="C10" s="33" t="s">
        <v>126</v>
      </c>
      <c r="D10" s="33" t="s">
        <v>127</v>
      </c>
      <c r="E10" s="33" t="s">
        <v>127</v>
      </c>
      <c r="F10" s="33" t="s">
        <v>127</v>
      </c>
      <c r="G10" s="33" t="s">
        <v>127</v>
      </c>
    </row>
    <row r="11" spans="1:7" s="30" customFormat="1" ht="75">
      <c r="A11" s="33" t="s">
        <v>150</v>
      </c>
      <c r="B11" s="33" t="s">
        <v>151</v>
      </c>
      <c r="C11" s="33" t="s">
        <v>152</v>
      </c>
      <c r="D11" s="33" t="s">
        <v>42</v>
      </c>
      <c r="E11" s="33" t="s">
        <v>31</v>
      </c>
      <c r="F11" s="33" t="s">
        <v>153</v>
      </c>
      <c r="G11" s="33" t="s">
        <v>31</v>
      </c>
    </row>
    <row r="12" spans="1:7" s="30" customFormat="1" ht="75">
      <c r="A12" s="33" t="s">
        <v>154</v>
      </c>
      <c r="B12" s="33" t="s">
        <v>155</v>
      </c>
      <c r="C12" s="33" t="s">
        <v>156</v>
      </c>
      <c r="D12" s="33" t="s">
        <v>42</v>
      </c>
      <c r="E12" s="33" t="s">
        <v>31</v>
      </c>
      <c r="F12" s="33" t="s">
        <v>153</v>
      </c>
      <c r="G12" s="33" t="s">
        <v>31</v>
      </c>
    </row>
    <row r="13" spans="1:7" s="30" customFormat="1" ht="30">
      <c r="A13" s="33" t="s">
        <v>157</v>
      </c>
      <c r="B13" s="33" t="s">
        <v>158</v>
      </c>
      <c r="C13" s="33" t="s">
        <v>159</v>
      </c>
      <c r="D13" s="33" t="s">
        <v>31</v>
      </c>
      <c r="E13" s="33" t="s">
        <v>31</v>
      </c>
      <c r="F13" s="33" t="s">
        <v>153</v>
      </c>
      <c r="G13" s="33" t="s">
        <v>31</v>
      </c>
    </row>
    <row r="14" spans="1:7" s="30" customFormat="1" ht="75">
      <c r="A14" s="33" t="s">
        <v>160</v>
      </c>
      <c r="B14" s="33" t="s">
        <v>161</v>
      </c>
      <c r="C14" s="33" t="s">
        <v>162</v>
      </c>
      <c r="D14" s="33" t="s">
        <v>42</v>
      </c>
      <c r="E14" s="33" t="s">
        <v>31</v>
      </c>
      <c r="F14" s="33" t="s">
        <v>70</v>
      </c>
      <c r="G14" s="33" t="s">
        <v>31</v>
      </c>
    </row>
    <row r="15" spans="1:7" s="30" customFormat="1" ht="75">
      <c r="A15" s="33" t="s">
        <v>66</v>
      </c>
      <c r="B15" s="33" t="s">
        <v>67</v>
      </c>
      <c r="C15" s="33" t="s">
        <v>68</v>
      </c>
      <c r="D15" s="33" t="s">
        <v>42</v>
      </c>
      <c r="E15" s="33" t="s">
        <v>69</v>
      </c>
      <c r="F15" s="33" t="s">
        <v>70</v>
      </c>
      <c r="G15" s="33" t="s">
        <v>31</v>
      </c>
    </row>
    <row r="16" spans="1:7" s="30" customFormat="1" ht="75">
      <c r="A16" s="33" t="s">
        <v>163</v>
      </c>
      <c r="B16" s="33" t="s">
        <v>164</v>
      </c>
      <c r="C16" s="33" t="s">
        <v>165</v>
      </c>
      <c r="D16" s="33" t="s">
        <v>42</v>
      </c>
      <c r="E16" s="33" t="s">
        <v>166</v>
      </c>
      <c r="F16" s="33" t="s">
        <v>167</v>
      </c>
      <c r="G16" s="33" t="s">
        <v>168</v>
      </c>
    </row>
    <row r="17" spans="1:7" s="30" customFormat="1" ht="75">
      <c r="A17" s="33" t="s">
        <v>169</v>
      </c>
      <c r="B17" s="33" t="s">
        <v>170</v>
      </c>
      <c r="C17" s="33" t="s">
        <v>171</v>
      </c>
      <c r="D17" s="33" t="s">
        <v>42</v>
      </c>
      <c r="E17" s="33" t="s">
        <v>29</v>
      </c>
      <c r="F17" s="33" t="s">
        <v>172</v>
      </c>
      <c r="G17" s="33" t="s">
        <v>31</v>
      </c>
    </row>
    <row r="18" spans="1:7" s="30" customFormat="1" ht="75">
      <c r="A18" s="33" t="s">
        <v>173</v>
      </c>
      <c r="B18" s="33" t="s">
        <v>170</v>
      </c>
      <c r="C18" s="33" t="s">
        <v>174</v>
      </c>
      <c r="D18" s="33" t="s">
        <v>42</v>
      </c>
      <c r="E18" s="33" t="s">
        <v>175</v>
      </c>
      <c r="F18" s="33" t="s">
        <v>174</v>
      </c>
      <c r="G18" s="33" t="s">
        <v>31</v>
      </c>
    </row>
    <row r="19" spans="1:7" s="30" customFormat="1" ht="75">
      <c r="A19" s="33" t="s">
        <v>176</v>
      </c>
      <c r="B19" s="33" t="s">
        <v>164</v>
      </c>
      <c r="C19" s="33" t="s">
        <v>177</v>
      </c>
      <c r="D19" s="33" t="s">
        <v>42</v>
      </c>
      <c r="E19" s="33" t="s">
        <v>166</v>
      </c>
      <c r="F19" s="33" t="s">
        <v>178</v>
      </c>
      <c r="G19" s="33" t="s">
        <v>31</v>
      </c>
    </row>
    <row r="20" spans="1:7" s="30" customFormat="1" ht="75">
      <c r="A20" s="33" t="s">
        <v>243</v>
      </c>
      <c r="B20" s="33" t="s">
        <v>244</v>
      </c>
      <c r="C20" s="33" t="s">
        <v>245</v>
      </c>
      <c r="D20" s="33" t="s">
        <v>42</v>
      </c>
      <c r="E20" s="33" t="s">
        <v>246</v>
      </c>
      <c r="F20" s="33" t="s">
        <v>247</v>
      </c>
      <c r="G20" s="33" t="s">
        <v>248</v>
      </c>
    </row>
    <row r="21" spans="1:7" s="30" customFormat="1" ht="75">
      <c r="A21" s="33" t="s">
        <v>249</v>
      </c>
      <c r="B21" s="33" t="s">
        <v>250</v>
      </c>
      <c r="C21" s="33" t="s">
        <v>251</v>
      </c>
      <c r="D21" s="33" t="s">
        <v>42</v>
      </c>
      <c r="E21" s="33" t="s">
        <v>252</v>
      </c>
      <c r="F21" s="33" t="s">
        <v>253</v>
      </c>
      <c r="G21" s="33" t="s">
        <v>254</v>
      </c>
    </row>
    <row r="22" spans="1:7" s="30" customFormat="1" ht="75">
      <c r="A22" s="33" t="s">
        <v>255</v>
      </c>
      <c r="B22" s="33" t="s">
        <v>250</v>
      </c>
      <c r="C22" s="33" t="s">
        <v>256</v>
      </c>
      <c r="D22" s="33" t="s">
        <v>42</v>
      </c>
      <c r="E22" s="33" t="s">
        <v>252</v>
      </c>
      <c r="F22" s="33" t="s">
        <v>64</v>
      </c>
      <c r="G22" s="33" t="s">
        <v>254</v>
      </c>
    </row>
    <row r="23" spans="1:7" s="30" customFormat="1" ht="75">
      <c r="A23" s="33" t="s">
        <v>257</v>
      </c>
      <c r="B23" s="33" t="s">
        <v>258</v>
      </c>
      <c r="C23" s="33" t="s">
        <v>259</v>
      </c>
      <c r="D23" s="33" t="s">
        <v>42</v>
      </c>
      <c r="E23" s="33" t="s">
        <v>260</v>
      </c>
      <c r="F23" s="33" t="s">
        <v>261</v>
      </c>
      <c r="G23" s="33" t="s">
        <v>254</v>
      </c>
    </row>
    <row r="24" spans="1:7" s="30" customFormat="1" ht="75">
      <c r="A24" s="33" t="s">
        <v>262</v>
      </c>
      <c r="B24" s="33" t="s">
        <v>263</v>
      </c>
      <c r="C24" s="33" t="s">
        <v>264</v>
      </c>
      <c r="D24" s="33" t="s">
        <v>42</v>
      </c>
      <c r="E24" s="33" t="s">
        <v>265</v>
      </c>
      <c r="F24" s="33" t="s">
        <v>266</v>
      </c>
      <c r="G24" s="33" t="s">
        <v>267</v>
      </c>
    </row>
    <row r="25" spans="1:7" s="30" customFormat="1" ht="75">
      <c r="A25" s="33" t="s">
        <v>268</v>
      </c>
      <c r="B25" s="33" t="s">
        <v>269</v>
      </c>
      <c r="C25" s="33" t="s">
        <v>270</v>
      </c>
      <c r="D25" s="33" t="s">
        <v>42</v>
      </c>
      <c r="E25" s="33" t="s">
        <v>271</v>
      </c>
      <c r="F25" s="33" t="s">
        <v>261</v>
      </c>
      <c r="G25" s="33" t="s">
        <v>272</v>
      </c>
    </row>
    <row r="26" spans="1:7" s="30" customFormat="1" ht="75">
      <c r="A26" s="33" t="s">
        <v>273</v>
      </c>
      <c r="B26" s="33" t="s">
        <v>274</v>
      </c>
      <c r="C26" s="33" t="s">
        <v>275</v>
      </c>
      <c r="D26" s="33" t="s">
        <v>42</v>
      </c>
      <c r="E26" s="33" t="s">
        <v>271</v>
      </c>
      <c r="F26" s="33" t="s">
        <v>261</v>
      </c>
      <c r="G26" s="33" t="s">
        <v>276</v>
      </c>
    </row>
    <row r="27" spans="1:7" s="30" customFormat="1" ht="30">
      <c r="A27" s="33" t="s">
        <v>71</v>
      </c>
      <c r="B27" s="33" t="s">
        <v>72</v>
      </c>
      <c r="C27" s="33" t="s">
        <v>73</v>
      </c>
      <c r="D27" s="33" t="s">
        <v>31</v>
      </c>
      <c r="E27" s="33" t="s">
        <v>32</v>
      </c>
      <c r="F27" s="33" t="s">
        <v>74</v>
      </c>
      <c r="G27" s="33" t="s">
        <v>31</v>
      </c>
    </row>
    <row r="28" spans="1:7" s="30" customFormat="1" ht="30">
      <c r="A28" s="33" t="s">
        <v>447</v>
      </c>
      <c r="B28" s="33" t="s">
        <v>448</v>
      </c>
      <c r="C28" s="33" t="s">
        <v>449</v>
      </c>
      <c r="D28" s="33" t="s">
        <v>31</v>
      </c>
      <c r="E28" s="33" t="s">
        <v>32</v>
      </c>
      <c r="F28" s="33" t="s">
        <v>74</v>
      </c>
      <c r="G28" s="33" t="s">
        <v>450</v>
      </c>
    </row>
    <row r="29" spans="1:7" s="30" customFormat="1">
      <c r="A29" s="33" t="s">
        <v>75</v>
      </c>
      <c r="B29" s="33" t="s">
        <v>76</v>
      </c>
      <c r="C29" s="33" t="s">
        <v>77</v>
      </c>
      <c r="D29" s="33" t="s">
        <v>31</v>
      </c>
      <c r="E29" s="33" t="s">
        <v>32</v>
      </c>
      <c r="F29" s="33" t="s">
        <v>74</v>
      </c>
      <c r="G29" s="33" t="s">
        <v>31</v>
      </c>
    </row>
    <row r="30" spans="1:7" s="30" customFormat="1" ht="30">
      <c r="A30" s="33" t="s">
        <v>451</v>
      </c>
      <c r="B30" s="33" t="s">
        <v>452</v>
      </c>
      <c r="C30" s="33" t="s">
        <v>453</v>
      </c>
      <c r="D30" s="33" t="s">
        <v>31</v>
      </c>
      <c r="E30" s="33" t="s">
        <v>31</v>
      </c>
      <c r="F30" s="33" t="s">
        <v>74</v>
      </c>
      <c r="G30" s="33" t="s">
        <v>31</v>
      </c>
    </row>
    <row r="31" spans="1:7" s="30" customFormat="1" ht="30">
      <c r="A31" s="33" t="s">
        <v>87</v>
      </c>
      <c r="B31" s="33" t="s">
        <v>88</v>
      </c>
      <c r="C31" s="33" t="s">
        <v>89</v>
      </c>
      <c r="D31" s="33" t="s">
        <v>31</v>
      </c>
      <c r="E31" s="33" t="s">
        <v>32</v>
      </c>
      <c r="F31" s="33" t="s">
        <v>90</v>
      </c>
      <c r="G31" s="33" t="s">
        <v>31</v>
      </c>
    </row>
    <row r="32" spans="1:7" s="30" customFormat="1" ht="30">
      <c r="A32" s="33" t="s">
        <v>454</v>
      </c>
      <c r="B32" s="33" t="s">
        <v>455</v>
      </c>
      <c r="C32" s="33" t="s">
        <v>453</v>
      </c>
      <c r="D32" s="33" t="s">
        <v>31</v>
      </c>
      <c r="E32" s="33" t="s">
        <v>32</v>
      </c>
      <c r="F32" s="33" t="s">
        <v>74</v>
      </c>
      <c r="G32" s="33" t="s">
        <v>31</v>
      </c>
    </row>
    <row r="33" spans="1:7" s="30" customFormat="1" ht="75">
      <c r="A33" s="33" t="s">
        <v>39</v>
      </c>
      <c r="B33" s="33" t="s">
        <v>40</v>
      </c>
      <c r="C33" s="33" t="s">
        <v>41</v>
      </c>
      <c r="D33" s="33" t="s">
        <v>42</v>
      </c>
      <c r="E33" s="33" t="s">
        <v>43</v>
      </c>
      <c r="F33" s="33" t="s">
        <v>44</v>
      </c>
      <c r="G33" s="33" t="s">
        <v>45</v>
      </c>
    </row>
    <row r="34" spans="1:7" s="30" customFormat="1" ht="60">
      <c r="A34" s="33" t="s">
        <v>46</v>
      </c>
      <c r="B34" s="33" t="s">
        <v>47</v>
      </c>
      <c r="C34" s="33" t="s">
        <v>48</v>
      </c>
      <c r="D34" s="33" t="s">
        <v>31</v>
      </c>
      <c r="E34" s="33" t="s">
        <v>49</v>
      </c>
      <c r="F34" s="33" t="s">
        <v>50</v>
      </c>
      <c r="G34" s="33" t="s">
        <v>45</v>
      </c>
    </row>
    <row r="35" spans="1:7" s="30" customFormat="1" ht="30">
      <c r="A35" s="33" t="s">
        <v>482</v>
      </c>
      <c r="B35" s="33" t="s">
        <v>483</v>
      </c>
      <c r="C35" s="33" t="s">
        <v>48</v>
      </c>
      <c r="D35" s="33" t="s">
        <v>31</v>
      </c>
      <c r="E35" s="33" t="s">
        <v>31</v>
      </c>
      <c r="F35" s="33" t="s">
        <v>484</v>
      </c>
      <c r="G35" s="33" t="s">
        <v>45</v>
      </c>
    </row>
    <row r="36" spans="1:7" s="30" customFormat="1" ht="75">
      <c r="A36" s="33" t="s">
        <v>485</v>
      </c>
      <c r="B36" s="33" t="s">
        <v>486</v>
      </c>
      <c r="C36" s="33" t="s">
        <v>487</v>
      </c>
      <c r="D36" s="33" t="s">
        <v>42</v>
      </c>
      <c r="E36" s="33" t="s">
        <v>43</v>
      </c>
      <c r="F36" s="33" t="s">
        <v>488</v>
      </c>
      <c r="G36" s="33" t="s">
        <v>489</v>
      </c>
    </row>
    <row r="37" spans="1:7" s="30" customFormat="1" ht="75">
      <c r="A37" s="33" t="s">
        <v>1186</v>
      </c>
      <c r="B37" s="33" t="s">
        <v>51</v>
      </c>
      <c r="C37" s="33" t="s">
        <v>52</v>
      </c>
      <c r="D37" s="33" t="s">
        <v>42</v>
      </c>
      <c r="E37" s="33" t="s">
        <v>53</v>
      </c>
      <c r="F37" s="33" t="s">
        <v>54</v>
      </c>
      <c r="G37" s="33" t="s">
        <v>55</v>
      </c>
    </row>
    <row r="38" spans="1:7" s="30" customFormat="1" ht="75">
      <c r="A38" s="33" t="s">
        <v>565</v>
      </c>
      <c r="B38" s="33" t="s">
        <v>566</v>
      </c>
      <c r="C38" s="33" t="s">
        <v>567</v>
      </c>
      <c r="D38" s="33" t="s">
        <v>42</v>
      </c>
      <c r="E38" s="33" t="s">
        <v>568</v>
      </c>
      <c r="F38" s="33" t="s">
        <v>54</v>
      </c>
      <c r="G38" s="33" t="s">
        <v>569</v>
      </c>
    </row>
    <row r="39" spans="1:7" s="30" customFormat="1" ht="75">
      <c r="A39" s="33" t="s">
        <v>570</v>
      </c>
      <c r="B39" s="33" t="s">
        <v>571</v>
      </c>
      <c r="C39" s="33" t="s">
        <v>572</v>
      </c>
      <c r="D39" s="33" t="s">
        <v>42</v>
      </c>
      <c r="E39" s="33" t="s">
        <v>573</v>
      </c>
      <c r="F39" s="33" t="s">
        <v>54</v>
      </c>
      <c r="G39" s="33" t="s">
        <v>574</v>
      </c>
    </row>
    <row r="40" spans="1:7" s="30" customFormat="1" ht="75">
      <c r="A40" s="33" t="s">
        <v>575</v>
      </c>
      <c r="B40" s="33" t="s">
        <v>576</v>
      </c>
      <c r="C40" s="33" t="s">
        <v>577</v>
      </c>
      <c r="D40" s="33" t="s">
        <v>42</v>
      </c>
      <c r="E40" s="33" t="s">
        <v>578</v>
      </c>
      <c r="F40" s="33" t="s">
        <v>54</v>
      </c>
      <c r="G40" s="33" t="s">
        <v>579</v>
      </c>
    </row>
    <row r="41" spans="1:7" s="30" customFormat="1" ht="75">
      <c r="A41" s="33" t="s">
        <v>580</v>
      </c>
      <c r="B41" s="33" t="s">
        <v>566</v>
      </c>
      <c r="C41" s="33" t="s">
        <v>581</v>
      </c>
      <c r="D41" s="33" t="s">
        <v>42</v>
      </c>
      <c r="E41" s="33" t="s">
        <v>582</v>
      </c>
      <c r="F41" s="33" t="s">
        <v>54</v>
      </c>
      <c r="G41" s="33" t="s">
        <v>31</v>
      </c>
    </row>
    <row r="42" spans="1:7" s="30" customFormat="1" ht="75">
      <c r="A42" s="33" t="s">
        <v>583</v>
      </c>
      <c r="B42" s="33" t="s">
        <v>584</v>
      </c>
      <c r="C42" s="33" t="s">
        <v>585</v>
      </c>
      <c r="D42" s="33" t="s">
        <v>42</v>
      </c>
      <c r="E42" s="33" t="s">
        <v>31</v>
      </c>
      <c r="F42" s="33" t="s">
        <v>54</v>
      </c>
      <c r="G42" s="33" t="s">
        <v>586</v>
      </c>
    </row>
    <row r="43" spans="1:7" s="30" customFormat="1" ht="75">
      <c r="A43" s="33" t="s">
        <v>587</v>
      </c>
      <c r="B43" s="33" t="s">
        <v>588</v>
      </c>
      <c r="C43" s="33" t="s">
        <v>589</v>
      </c>
      <c r="D43" s="33" t="s">
        <v>42</v>
      </c>
      <c r="E43" s="33" t="s">
        <v>31</v>
      </c>
      <c r="F43" s="33" t="s">
        <v>54</v>
      </c>
      <c r="G43" s="33" t="s">
        <v>590</v>
      </c>
    </row>
    <row r="44" spans="1:7" s="30" customFormat="1" ht="75">
      <c r="A44" s="33" t="s">
        <v>591</v>
      </c>
      <c r="B44" s="33" t="s">
        <v>592</v>
      </c>
      <c r="C44" s="33" t="s">
        <v>593</v>
      </c>
      <c r="D44" s="33" t="s">
        <v>42</v>
      </c>
      <c r="E44" s="33" t="s">
        <v>31</v>
      </c>
      <c r="F44" s="33" t="s">
        <v>31</v>
      </c>
      <c r="G44" s="33" t="s">
        <v>31</v>
      </c>
    </row>
    <row r="45" spans="1:7" s="30" customFormat="1" ht="75">
      <c r="A45" s="33" t="s">
        <v>594</v>
      </c>
      <c r="B45" s="33" t="s">
        <v>595</v>
      </c>
      <c r="C45" s="33" t="s">
        <v>593</v>
      </c>
      <c r="D45" s="33" t="s">
        <v>42</v>
      </c>
      <c r="E45" s="33" t="s">
        <v>31</v>
      </c>
      <c r="F45" s="33" t="s">
        <v>54</v>
      </c>
      <c r="G45" s="33" t="s">
        <v>590</v>
      </c>
    </row>
    <row r="46" spans="1:7" s="30" customFormat="1" ht="45">
      <c r="A46" s="33" t="s">
        <v>596</v>
      </c>
      <c r="B46" s="33" t="s">
        <v>597</v>
      </c>
      <c r="C46" s="33" t="s">
        <v>598</v>
      </c>
      <c r="D46" s="33" t="s">
        <v>31</v>
      </c>
      <c r="E46" s="33" t="s">
        <v>31</v>
      </c>
      <c r="F46" s="33" t="s">
        <v>599</v>
      </c>
      <c r="G46" s="33" t="s">
        <v>600</v>
      </c>
    </row>
    <row r="47" spans="1:7" s="30" customFormat="1" ht="45">
      <c r="A47" s="33" t="s">
        <v>601</v>
      </c>
      <c r="B47" s="33" t="s">
        <v>602</v>
      </c>
      <c r="C47" s="33" t="s">
        <v>603</v>
      </c>
      <c r="D47" s="33" t="s">
        <v>31</v>
      </c>
      <c r="E47" s="33" t="s">
        <v>31</v>
      </c>
      <c r="F47" s="33" t="s">
        <v>604</v>
      </c>
      <c r="G47" s="33" t="s">
        <v>600</v>
      </c>
    </row>
    <row r="48" spans="1:7" s="30" customFormat="1" ht="75">
      <c r="A48" s="45" t="s">
        <v>1187</v>
      </c>
      <c r="B48" s="45" t="s">
        <v>1188</v>
      </c>
      <c r="C48" s="45" t="s">
        <v>1189</v>
      </c>
      <c r="D48" s="45" t="s">
        <v>42</v>
      </c>
      <c r="E48" s="45" t="s">
        <v>608</v>
      </c>
      <c r="F48" s="45" t="s">
        <v>1190</v>
      </c>
      <c r="G48" s="45" t="s">
        <v>1191</v>
      </c>
    </row>
    <row r="49" spans="1:9" s="30" customFormat="1" ht="75">
      <c r="A49" s="33" t="s">
        <v>605</v>
      </c>
      <c r="B49" s="33" t="s">
        <v>606</v>
      </c>
      <c r="C49" s="33" t="s">
        <v>607</v>
      </c>
      <c r="D49" s="33" t="s">
        <v>42</v>
      </c>
      <c r="E49" s="33" t="s">
        <v>608</v>
      </c>
      <c r="F49" s="33" t="s">
        <v>609</v>
      </c>
      <c r="G49" s="33" t="s">
        <v>610</v>
      </c>
    </row>
    <row r="50" spans="1:9" s="30" customFormat="1" ht="75">
      <c r="A50" s="33" t="s">
        <v>611</v>
      </c>
      <c r="B50" s="33" t="s">
        <v>612</v>
      </c>
      <c r="C50" s="33" t="s">
        <v>613</v>
      </c>
      <c r="D50" s="33" t="s">
        <v>42</v>
      </c>
      <c r="E50" s="33" t="s">
        <v>608</v>
      </c>
      <c r="F50" s="33" t="s">
        <v>614</v>
      </c>
      <c r="G50" s="33" t="s">
        <v>615</v>
      </c>
    </row>
    <row r="51" spans="1:9" s="30" customFormat="1" ht="75">
      <c r="A51" s="33" t="s">
        <v>56</v>
      </c>
      <c r="B51" s="33" t="s">
        <v>57</v>
      </c>
      <c r="C51" s="33" t="s">
        <v>58</v>
      </c>
      <c r="D51" s="33" t="s">
        <v>42</v>
      </c>
      <c r="E51" s="33" t="s">
        <v>59</v>
      </c>
      <c r="F51" s="33" t="s">
        <v>60</v>
      </c>
      <c r="G51" s="33" t="s">
        <v>31</v>
      </c>
    </row>
    <row r="52" spans="1:9" s="30" customFormat="1" ht="75">
      <c r="A52" s="33" t="s">
        <v>319</v>
      </c>
      <c r="B52" s="33" t="s">
        <v>616</v>
      </c>
      <c r="C52" s="33" t="s">
        <v>617</v>
      </c>
      <c r="D52" s="33" t="s">
        <v>42</v>
      </c>
      <c r="E52" s="33" t="s">
        <v>618</v>
      </c>
      <c r="F52" s="33" t="s">
        <v>54</v>
      </c>
      <c r="G52" s="33" t="s">
        <v>619</v>
      </c>
    </row>
    <row r="53" spans="1:9" s="30" customFormat="1" ht="45">
      <c r="A53" s="33" t="s">
        <v>620</v>
      </c>
      <c r="B53" s="33" t="s">
        <v>621</v>
      </c>
      <c r="C53" s="33" t="s">
        <v>622</v>
      </c>
      <c r="D53" s="33" t="s">
        <v>31</v>
      </c>
      <c r="E53" s="33" t="s">
        <v>31</v>
      </c>
      <c r="F53" s="33" t="s">
        <v>54</v>
      </c>
      <c r="G53" s="33" t="s">
        <v>31</v>
      </c>
    </row>
    <row r="54" spans="1:9" s="30" customFormat="1" ht="75">
      <c r="A54" s="33" t="s">
        <v>623</v>
      </c>
      <c r="B54" s="33" t="s">
        <v>624</v>
      </c>
      <c r="C54" s="33" t="s">
        <v>625</v>
      </c>
      <c r="D54" s="33" t="s">
        <v>42</v>
      </c>
      <c r="E54" s="33" t="s">
        <v>626</v>
      </c>
      <c r="F54" s="33" t="s">
        <v>64</v>
      </c>
      <c r="G54" s="33" t="s">
        <v>627</v>
      </c>
    </row>
    <row r="55" spans="1:9" s="30" customFormat="1" ht="75">
      <c r="A55" s="33" t="s">
        <v>85</v>
      </c>
      <c r="B55" s="33" t="s">
        <v>34</v>
      </c>
      <c r="C55" s="33" t="s">
        <v>86</v>
      </c>
      <c r="D55" s="33" t="s">
        <v>42</v>
      </c>
      <c r="E55" s="33" t="s">
        <v>63</v>
      </c>
      <c r="F55" s="33" t="s">
        <v>64</v>
      </c>
      <c r="G55" s="33" t="s">
        <v>65</v>
      </c>
    </row>
    <row r="56" spans="1:9" s="30" customFormat="1" ht="75">
      <c r="A56" s="33" t="s">
        <v>628</v>
      </c>
      <c r="B56" s="33" t="s">
        <v>34</v>
      </c>
      <c r="C56" s="33" t="s">
        <v>86</v>
      </c>
      <c r="D56" s="33" t="s">
        <v>42</v>
      </c>
      <c r="E56" s="33" t="s">
        <v>63</v>
      </c>
      <c r="F56" s="33" t="s">
        <v>64</v>
      </c>
      <c r="G56" s="33" t="s">
        <v>65</v>
      </c>
    </row>
    <row r="57" spans="1:9" s="30" customFormat="1" ht="75">
      <c r="A57" s="33" t="s">
        <v>629</v>
      </c>
      <c r="B57" s="33" t="s">
        <v>34</v>
      </c>
      <c r="C57" s="33" t="s">
        <v>86</v>
      </c>
      <c r="D57" s="33" t="s">
        <v>42</v>
      </c>
      <c r="E57" s="33" t="s">
        <v>63</v>
      </c>
      <c r="F57" s="33" t="s">
        <v>64</v>
      </c>
      <c r="G57" s="33" t="s">
        <v>65</v>
      </c>
    </row>
    <row r="58" spans="1:9" s="30" customFormat="1" ht="75">
      <c r="A58" s="33" t="s">
        <v>630</v>
      </c>
      <c r="B58" s="33" t="s">
        <v>62</v>
      </c>
      <c r="C58" s="33" t="s">
        <v>33</v>
      </c>
      <c r="D58" s="33" t="s">
        <v>42</v>
      </c>
      <c r="E58" s="33" t="s">
        <v>63</v>
      </c>
      <c r="F58" s="33" t="s">
        <v>64</v>
      </c>
      <c r="G58" s="33" t="s">
        <v>65</v>
      </c>
    </row>
    <row r="59" spans="1:9" s="30" customFormat="1" ht="75">
      <c r="A59" s="33" t="s">
        <v>631</v>
      </c>
      <c r="B59" s="33" t="s">
        <v>62</v>
      </c>
      <c r="C59" s="33" t="s">
        <v>33</v>
      </c>
      <c r="D59" s="33" t="s">
        <v>42</v>
      </c>
      <c r="E59" s="33" t="s">
        <v>63</v>
      </c>
      <c r="F59" s="33" t="s">
        <v>64</v>
      </c>
      <c r="G59" s="33" t="s">
        <v>65</v>
      </c>
    </row>
    <row r="60" spans="1:9" s="30" customFormat="1" ht="75">
      <c r="A60" s="33" t="s">
        <v>632</v>
      </c>
      <c r="B60" s="33" t="s">
        <v>34</v>
      </c>
      <c r="C60" s="33" t="s">
        <v>86</v>
      </c>
      <c r="D60" s="33" t="s">
        <v>42</v>
      </c>
      <c r="E60" s="33" t="s">
        <v>63</v>
      </c>
      <c r="F60" s="33" t="s">
        <v>64</v>
      </c>
      <c r="G60" s="33" t="s">
        <v>65</v>
      </c>
    </row>
    <row r="61" spans="1:9" s="30" customFormat="1" ht="75">
      <c r="A61" s="33" t="s">
        <v>61</v>
      </c>
      <c r="B61" s="33" t="s">
        <v>62</v>
      </c>
      <c r="C61" s="33" t="s">
        <v>33</v>
      </c>
      <c r="D61" s="33" t="s">
        <v>42</v>
      </c>
      <c r="E61" s="33" t="s">
        <v>63</v>
      </c>
      <c r="F61" s="33" t="s">
        <v>64</v>
      </c>
      <c r="G61" s="33" t="s">
        <v>65</v>
      </c>
    </row>
    <row r="62" spans="1:9" s="30" customFormat="1" ht="75">
      <c r="A62" s="33" t="s">
        <v>633</v>
      </c>
      <c r="B62" s="33" t="s">
        <v>62</v>
      </c>
      <c r="C62" s="33" t="s">
        <v>33</v>
      </c>
      <c r="D62" s="33" t="s">
        <v>42</v>
      </c>
      <c r="E62" s="33" t="s">
        <v>63</v>
      </c>
      <c r="F62" s="33" t="s">
        <v>64</v>
      </c>
      <c r="G62" s="33" t="s">
        <v>65</v>
      </c>
    </row>
    <row r="63" spans="1:9" s="30" customFormat="1" ht="75">
      <c r="A63" s="33" t="s">
        <v>634</v>
      </c>
      <c r="B63" s="33" t="s">
        <v>62</v>
      </c>
      <c r="C63" s="33" t="s">
        <v>33</v>
      </c>
      <c r="D63" s="33" t="s">
        <v>42</v>
      </c>
      <c r="E63" s="33" t="s">
        <v>63</v>
      </c>
      <c r="F63" s="33" t="s">
        <v>64</v>
      </c>
      <c r="G63" s="33" t="s">
        <v>65</v>
      </c>
    </row>
    <row r="64" spans="1:9">
      <c r="A64" s="32" t="s">
        <v>122</v>
      </c>
      <c r="B64" s="32" t="s">
        <v>123</v>
      </c>
      <c r="C64" s="32" t="s">
        <v>124</v>
      </c>
      <c r="D64" s="32" t="s">
        <v>31</v>
      </c>
      <c r="E64" s="32" t="s">
        <v>31</v>
      </c>
      <c r="F64" s="32" t="s">
        <v>31</v>
      </c>
      <c r="G64" s="32" t="s">
        <v>31</v>
      </c>
      <c r="I64" s="30"/>
    </row>
    <row r="65" spans="1:7">
      <c r="A65" s="32" t="s">
        <v>78</v>
      </c>
      <c r="B65" s="32" t="s">
        <v>79</v>
      </c>
      <c r="C65" s="32" t="s">
        <v>80</v>
      </c>
      <c r="D65" s="32" t="s">
        <v>81</v>
      </c>
      <c r="E65" s="32" t="s">
        <v>82</v>
      </c>
      <c r="F65" s="32" t="s">
        <v>83</v>
      </c>
      <c r="G65" s="32" t="s">
        <v>84</v>
      </c>
    </row>
    <row r="66" spans="1:7">
      <c r="A66" s="32" t="s">
        <v>635</v>
      </c>
      <c r="B66" s="32" t="s">
        <v>128</v>
      </c>
      <c r="C66" s="32" t="s">
        <v>129</v>
      </c>
      <c r="D66" s="32" t="s">
        <v>130</v>
      </c>
      <c r="E66" s="32" t="s">
        <v>130</v>
      </c>
      <c r="F66" s="32" t="s">
        <v>129</v>
      </c>
      <c r="G66" s="32" t="s">
        <v>130</v>
      </c>
    </row>
    <row r="67" spans="1:7">
      <c r="A67" s="32" t="s">
        <v>636</v>
      </c>
      <c r="B67" s="32" t="s">
        <v>128</v>
      </c>
      <c r="C67" s="32" t="s">
        <v>131</v>
      </c>
      <c r="D67" s="32" t="s">
        <v>130</v>
      </c>
      <c r="E67" s="32" t="s">
        <v>130</v>
      </c>
      <c r="F67" s="32" t="s">
        <v>131</v>
      </c>
      <c r="G67" s="32" t="s">
        <v>130</v>
      </c>
    </row>
    <row r="68" spans="1:7">
      <c r="A68" s="32" t="s">
        <v>637</v>
      </c>
      <c r="B68" s="32" t="s">
        <v>128</v>
      </c>
      <c r="C68" s="32" t="s">
        <v>132</v>
      </c>
      <c r="D68" s="32" t="s">
        <v>130</v>
      </c>
      <c r="E68" s="32" t="s">
        <v>130</v>
      </c>
      <c r="F68" s="32" t="s">
        <v>132</v>
      </c>
      <c r="G68" s="32" t="s">
        <v>130</v>
      </c>
    </row>
    <row r="69" spans="1:7">
      <c r="A69" s="32" t="s">
        <v>638</v>
      </c>
      <c r="B69" s="32" t="s">
        <v>128</v>
      </c>
      <c r="C69" s="32" t="s">
        <v>133</v>
      </c>
      <c r="D69" s="32" t="s">
        <v>130</v>
      </c>
      <c r="E69" s="32" t="s">
        <v>130</v>
      </c>
      <c r="F69" s="32" t="s">
        <v>133</v>
      </c>
      <c r="G69" s="32" t="s">
        <v>130</v>
      </c>
    </row>
    <row r="70" spans="1:7" ht="45">
      <c r="A70" s="32" t="s">
        <v>639</v>
      </c>
      <c r="B70" s="32" t="s">
        <v>128</v>
      </c>
      <c r="C70" s="32" t="s">
        <v>134</v>
      </c>
      <c r="D70" s="32" t="s">
        <v>130</v>
      </c>
      <c r="E70" s="32" t="s">
        <v>130</v>
      </c>
      <c r="F70" s="32" t="s">
        <v>134</v>
      </c>
      <c r="G70" s="32" t="s">
        <v>130</v>
      </c>
    </row>
    <row r="71" spans="1:7">
      <c r="A71" s="32" t="s">
        <v>640</v>
      </c>
      <c r="B71" s="32" t="s">
        <v>128</v>
      </c>
      <c r="C71" s="32" t="s">
        <v>135</v>
      </c>
      <c r="D71" s="32" t="s">
        <v>130</v>
      </c>
      <c r="E71" s="32" t="s">
        <v>130</v>
      </c>
      <c r="F71" s="32" t="s">
        <v>135</v>
      </c>
      <c r="G71" s="32" t="s">
        <v>130</v>
      </c>
    </row>
    <row r="72" spans="1:7">
      <c r="A72" s="32" t="s">
        <v>641</v>
      </c>
      <c r="B72" s="32" t="s">
        <v>128</v>
      </c>
      <c r="C72" s="32" t="s">
        <v>136</v>
      </c>
      <c r="D72" s="32" t="s">
        <v>130</v>
      </c>
      <c r="E72" s="32" t="s">
        <v>130</v>
      </c>
      <c r="F72" s="32" t="s">
        <v>136</v>
      </c>
      <c r="G72" s="32" t="s">
        <v>130</v>
      </c>
    </row>
    <row r="73" spans="1:7">
      <c r="A73" s="32" t="s">
        <v>642</v>
      </c>
      <c r="B73" s="32" t="s">
        <v>128</v>
      </c>
      <c r="C73" s="32" t="s">
        <v>137</v>
      </c>
      <c r="D73" s="32" t="s">
        <v>130</v>
      </c>
      <c r="E73" s="32" t="s">
        <v>130</v>
      </c>
      <c r="F73" s="32" t="s">
        <v>137</v>
      </c>
      <c r="G73" s="32" t="s">
        <v>130</v>
      </c>
    </row>
    <row r="74" spans="1:7" ht="30">
      <c r="A74" s="32" t="s">
        <v>643</v>
      </c>
      <c r="B74" s="32" t="s">
        <v>128</v>
      </c>
      <c r="C74" s="32" t="s">
        <v>138</v>
      </c>
      <c r="D74" s="32" t="s">
        <v>130</v>
      </c>
      <c r="E74" s="32" t="s">
        <v>130</v>
      </c>
      <c r="F74" s="32" t="s">
        <v>138</v>
      </c>
      <c r="G74" s="32" t="s">
        <v>130</v>
      </c>
    </row>
    <row r="75" spans="1:7" ht="30">
      <c r="A75" s="32" t="s">
        <v>644</v>
      </c>
      <c r="B75" s="32" t="s">
        <v>128</v>
      </c>
      <c r="C75" s="32" t="s">
        <v>139</v>
      </c>
      <c r="D75" s="32" t="s">
        <v>130</v>
      </c>
      <c r="E75" s="32" t="s">
        <v>130</v>
      </c>
      <c r="F75" s="32" t="s">
        <v>139</v>
      </c>
      <c r="G75" s="32" t="s">
        <v>130</v>
      </c>
    </row>
    <row r="76" spans="1:7">
      <c r="A76" s="32" t="s">
        <v>645</v>
      </c>
      <c r="B76" s="32" t="s">
        <v>128</v>
      </c>
      <c r="C76" s="32" t="s">
        <v>140</v>
      </c>
      <c r="D76" s="32" t="s">
        <v>130</v>
      </c>
      <c r="E76" s="32" t="s">
        <v>130</v>
      </c>
      <c r="F76" s="32" t="s">
        <v>140</v>
      </c>
      <c r="G76" s="32" t="s">
        <v>130</v>
      </c>
    </row>
    <row r="77" spans="1:7">
      <c r="A77" s="32" t="s">
        <v>646</v>
      </c>
      <c r="B77" s="32" t="s">
        <v>128</v>
      </c>
      <c r="C77" s="32" t="s">
        <v>141</v>
      </c>
      <c r="D77" s="32" t="s">
        <v>130</v>
      </c>
      <c r="E77" s="32" t="s">
        <v>130</v>
      </c>
      <c r="F77" s="32" t="s">
        <v>141</v>
      </c>
      <c r="G77" s="32" t="s">
        <v>130</v>
      </c>
    </row>
    <row r="78" spans="1:7" ht="30">
      <c r="A78" s="32" t="s">
        <v>647</v>
      </c>
      <c r="B78" s="32" t="s">
        <v>128</v>
      </c>
      <c r="C78" s="32" t="s">
        <v>142</v>
      </c>
      <c r="D78" s="32" t="s">
        <v>130</v>
      </c>
      <c r="E78" s="32" t="s">
        <v>130</v>
      </c>
      <c r="F78" s="32" t="s">
        <v>142</v>
      </c>
      <c r="G78" s="32" t="s">
        <v>130</v>
      </c>
    </row>
    <row r="79" spans="1:7" ht="120">
      <c r="A79" s="32" t="s">
        <v>648</v>
      </c>
      <c r="B79" s="32" t="s">
        <v>128</v>
      </c>
      <c r="C79" s="32" t="s">
        <v>143</v>
      </c>
      <c r="D79" s="32" t="s">
        <v>130</v>
      </c>
      <c r="E79" s="32" t="s">
        <v>130</v>
      </c>
      <c r="F79" s="32" t="s">
        <v>143</v>
      </c>
      <c r="G79" s="32" t="s">
        <v>130</v>
      </c>
    </row>
    <row r="80" spans="1:7" ht="45">
      <c r="A80" s="32" t="s">
        <v>649</v>
      </c>
      <c r="B80" s="32" t="s">
        <v>128</v>
      </c>
      <c r="C80" s="32" t="s">
        <v>144</v>
      </c>
      <c r="D80" s="32" t="s">
        <v>130</v>
      </c>
      <c r="E80" s="32" t="s">
        <v>130</v>
      </c>
      <c r="F80" s="32" t="s">
        <v>144</v>
      </c>
      <c r="G80" s="32" t="s">
        <v>130</v>
      </c>
    </row>
    <row r="81" spans="1:7">
      <c r="A81" s="32" t="s">
        <v>650</v>
      </c>
      <c r="B81" s="32" t="s">
        <v>145</v>
      </c>
      <c r="C81" s="32" t="s">
        <v>146</v>
      </c>
      <c r="D81" s="32" t="s">
        <v>130</v>
      </c>
      <c r="E81" s="32" t="s">
        <v>130</v>
      </c>
      <c r="F81" s="32" t="s">
        <v>146</v>
      </c>
      <c r="G81" s="32" t="s">
        <v>130</v>
      </c>
    </row>
    <row r="82" spans="1:7" ht="60">
      <c r="A82" s="32" t="s">
        <v>651</v>
      </c>
      <c r="B82" s="32" t="s">
        <v>145</v>
      </c>
      <c r="C82" s="32" t="s">
        <v>147</v>
      </c>
      <c r="D82" s="32" t="s">
        <v>130</v>
      </c>
      <c r="E82" s="32" t="s">
        <v>130</v>
      </c>
      <c r="F82" s="32" t="s">
        <v>147</v>
      </c>
      <c r="G82" s="32" t="s">
        <v>130</v>
      </c>
    </row>
    <row r="83" spans="1:7">
      <c r="A83" s="32" t="s">
        <v>652</v>
      </c>
      <c r="B83" s="32" t="s">
        <v>145</v>
      </c>
      <c r="C83" s="32" t="s">
        <v>148</v>
      </c>
      <c r="D83" s="32" t="s">
        <v>130</v>
      </c>
      <c r="E83" s="32" t="s">
        <v>130</v>
      </c>
      <c r="F83" s="32" t="s">
        <v>148</v>
      </c>
      <c r="G83" s="32" t="s">
        <v>130</v>
      </c>
    </row>
    <row r="84" spans="1:7">
      <c r="A84" s="32" t="s">
        <v>653</v>
      </c>
      <c r="B84" s="32" t="s">
        <v>145</v>
      </c>
      <c r="C84" s="32" t="s">
        <v>149</v>
      </c>
      <c r="D84" s="32" t="s">
        <v>130</v>
      </c>
      <c r="E84" s="32" t="s">
        <v>130</v>
      </c>
      <c r="F84" s="32" t="s">
        <v>149</v>
      </c>
      <c r="G84" s="32" t="s">
        <v>130</v>
      </c>
    </row>
    <row r="85" spans="1:7" ht="30">
      <c r="A85" s="32" t="s">
        <v>654</v>
      </c>
      <c r="B85" s="32" t="s">
        <v>163</v>
      </c>
      <c r="C85" s="32" t="s">
        <v>179</v>
      </c>
      <c r="D85" s="32" t="s">
        <v>130</v>
      </c>
      <c r="E85" s="32" t="s">
        <v>130</v>
      </c>
      <c r="F85" s="32" t="s">
        <v>179</v>
      </c>
      <c r="G85" s="32" t="s">
        <v>130</v>
      </c>
    </row>
    <row r="86" spans="1:7" ht="75">
      <c r="A86" s="32" t="s">
        <v>655</v>
      </c>
      <c r="B86" s="32" t="s">
        <v>163</v>
      </c>
      <c r="C86" s="32" t="s">
        <v>180</v>
      </c>
      <c r="D86" s="32" t="s">
        <v>130</v>
      </c>
      <c r="E86" s="32" t="s">
        <v>130</v>
      </c>
      <c r="F86" s="32" t="s">
        <v>180</v>
      </c>
      <c r="G86" s="32" t="s">
        <v>130</v>
      </c>
    </row>
    <row r="87" spans="1:7" ht="30">
      <c r="A87" s="32" t="s">
        <v>656</v>
      </c>
      <c r="B87" s="32" t="s">
        <v>163</v>
      </c>
      <c r="C87" s="32" t="s">
        <v>181</v>
      </c>
      <c r="D87" s="32" t="s">
        <v>130</v>
      </c>
      <c r="E87" s="32" t="s">
        <v>130</v>
      </c>
      <c r="F87" s="32" t="s">
        <v>181</v>
      </c>
      <c r="G87" s="32" t="s">
        <v>130</v>
      </c>
    </row>
    <row r="88" spans="1:7">
      <c r="A88" s="32" t="s">
        <v>657</v>
      </c>
      <c r="B88" s="32" t="s">
        <v>176</v>
      </c>
      <c r="C88" s="32" t="s">
        <v>182</v>
      </c>
      <c r="D88" s="32" t="s">
        <v>130</v>
      </c>
      <c r="E88" s="32" t="s">
        <v>182</v>
      </c>
      <c r="F88" s="32" t="s">
        <v>182</v>
      </c>
      <c r="G88" s="32" t="s">
        <v>130</v>
      </c>
    </row>
    <row r="89" spans="1:7">
      <c r="A89" s="32" t="s">
        <v>658</v>
      </c>
      <c r="B89" s="32" t="s">
        <v>176</v>
      </c>
      <c r="C89" s="32" t="s">
        <v>183</v>
      </c>
      <c r="D89" s="32" t="s">
        <v>130</v>
      </c>
      <c r="E89" s="32" t="s">
        <v>183</v>
      </c>
      <c r="F89" s="32" t="s">
        <v>183</v>
      </c>
      <c r="G89" s="32" t="s">
        <v>130</v>
      </c>
    </row>
    <row r="90" spans="1:7" ht="45">
      <c r="A90" s="32" t="s">
        <v>659</v>
      </c>
      <c r="B90" s="32" t="s">
        <v>176</v>
      </c>
      <c r="C90" s="32" t="s">
        <v>184</v>
      </c>
      <c r="D90" s="32" t="s">
        <v>130</v>
      </c>
      <c r="E90" s="32" t="s">
        <v>184</v>
      </c>
      <c r="F90" s="32" t="s">
        <v>184</v>
      </c>
      <c r="G90" s="32" t="s">
        <v>130</v>
      </c>
    </row>
    <row r="91" spans="1:7">
      <c r="A91" s="32" t="s">
        <v>660</v>
      </c>
      <c r="B91" s="32" t="s">
        <v>176</v>
      </c>
      <c r="C91" s="32" t="s">
        <v>185</v>
      </c>
      <c r="D91" s="32" t="s">
        <v>130</v>
      </c>
      <c r="E91" s="32" t="s">
        <v>185</v>
      </c>
      <c r="F91" s="32" t="s">
        <v>185</v>
      </c>
      <c r="G91" s="32" t="s">
        <v>130</v>
      </c>
    </row>
    <row r="92" spans="1:7" ht="30">
      <c r="A92" s="32" t="s">
        <v>661</v>
      </c>
      <c r="B92" s="32" t="s">
        <v>176</v>
      </c>
      <c r="C92" s="32" t="s">
        <v>186</v>
      </c>
      <c r="D92" s="32" t="s">
        <v>130</v>
      </c>
      <c r="E92" s="32" t="s">
        <v>186</v>
      </c>
      <c r="F92" s="32" t="s">
        <v>186</v>
      </c>
      <c r="G92" s="32" t="s">
        <v>130</v>
      </c>
    </row>
    <row r="93" spans="1:7" ht="135">
      <c r="A93" s="32" t="s">
        <v>662</v>
      </c>
      <c r="B93" s="32" t="s">
        <v>176</v>
      </c>
      <c r="C93" s="32" t="s">
        <v>187</v>
      </c>
      <c r="D93" s="32" t="s">
        <v>130</v>
      </c>
      <c r="E93" s="32" t="s">
        <v>187</v>
      </c>
      <c r="F93" s="32" t="s">
        <v>187</v>
      </c>
      <c r="G93" s="32" t="s">
        <v>130</v>
      </c>
    </row>
    <row r="94" spans="1:7" ht="45">
      <c r="A94" s="32" t="s">
        <v>663</v>
      </c>
      <c r="B94" s="32" t="s">
        <v>176</v>
      </c>
      <c r="C94" s="32" t="s">
        <v>188</v>
      </c>
      <c r="D94" s="32" t="s">
        <v>130</v>
      </c>
      <c r="E94" s="32" t="s">
        <v>188</v>
      </c>
      <c r="F94" s="32" t="s">
        <v>188</v>
      </c>
      <c r="G94" s="32" t="s">
        <v>130</v>
      </c>
    </row>
    <row r="95" spans="1:7" ht="30">
      <c r="A95" s="32" t="s">
        <v>664</v>
      </c>
      <c r="B95" s="32" t="s">
        <v>176</v>
      </c>
      <c r="C95" s="32" t="s">
        <v>189</v>
      </c>
      <c r="D95" s="32" t="s">
        <v>130</v>
      </c>
      <c r="E95" s="32" t="s">
        <v>189</v>
      </c>
      <c r="F95" s="32" t="s">
        <v>189</v>
      </c>
      <c r="G95" s="32" t="s">
        <v>130</v>
      </c>
    </row>
    <row r="96" spans="1:7">
      <c r="A96" s="32" t="s">
        <v>665</v>
      </c>
      <c r="B96" s="32" t="s">
        <v>176</v>
      </c>
      <c r="C96" s="32" t="s">
        <v>190</v>
      </c>
      <c r="D96" s="32" t="s">
        <v>130</v>
      </c>
      <c r="E96" s="32" t="s">
        <v>190</v>
      </c>
      <c r="F96" s="32" t="s">
        <v>190</v>
      </c>
      <c r="G96" s="32" t="s">
        <v>130</v>
      </c>
    </row>
    <row r="97" spans="1:7">
      <c r="A97" s="32" t="s">
        <v>666</v>
      </c>
      <c r="B97" s="32" t="s">
        <v>176</v>
      </c>
      <c r="C97" s="32" t="s">
        <v>191</v>
      </c>
      <c r="D97" s="32" t="s">
        <v>130</v>
      </c>
      <c r="E97" s="32" t="s">
        <v>191</v>
      </c>
      <c r="F97" s="32" t="s">
        <v>191</v>
      </c>
      <c r="G97" s="32" t="s">
        <v>130</v>
      </c>
    </row>
    <row r="98" spans="1:7" ht="75">
      <c r="A98" s="32" t="s">
        <v>667</v>
      </c>
      <c r="B98" s="32" t="s">
        <v>176</v>
      </c>
      <c r="C98" s="32" t="s">
        <v>192</v>
      </c>
      <c r="D98" s="32" t="s">
        <v>130</v>
      </c>
      <c r="E98" s="32" t="s">
        <v>192</v>
      </c>
      <c r="F98" s="32" t="s">
        <v>192</v>
      </c>
      <c r="G98" s="32" t="s">
        <v>130</v>
      </c>
    </row>
    <row r="99" spans="1:7">
      <c r="A99" s="32" t="s">
        <v>668</v>
      </c>
      <c r="B99" s="32" t="s">
        <v>193</v>
      </c>
      <c r="C99" s="32" t="s">
        <v>194</v>
      </c>
      <c r="D99" s="32" t="s">
        <v>130</v>
      </c>
      <c r="E99" s="32" t="s">
        <v>130</v>
      </c>
      <c r="F99" s="32" t="s">
        <v>194</v>
      </c>
      <c r="G99" s="32" t="s">
        <v>130</v>
      </c>
    </row>
    <row r="100" spans="1:7" ht="30">
      <c r="A100" s="32" t="s">
        <v>669</v>
      </c>
      <c r="B100" s="32" t="s">
        <v>193</v>
      </c>
      <c r="C100" s="32" t="s">
        <v>195</v>
      </c>
      <c r="D100" s="32" t="s">
        <v>130</v>
      </c>
      <c r="E100" s="32" t="s">
        <v>130</v>
      </c>
      <c r="F100" s="32" t="s">
        <v>195</v>
      </c>
      <c r="G100" s="32" t="s">
        <v>130</v>
      </c>
    </row>
    <row r="101" spans="1:7">
      <c r="A101" s="32" t="s">
        <v>670</v>
      </c>
      <c r="B101" s="32" t="s">
        <v>193</v>
      </c>
      <c r="C101" s="32" t="s">
        <v>196</v>
      </c>
      <c r="D101" s="32" t="s">
        <v>130</v>
      </c>
      <c r="E101" s="32" t="s">
        <v>130</v>
      </c>
      <c r="F101" s="32" t="s">
        <v>196</v>
      </c>
      <c r="G101" s="32" t="s">
        <v>130</v>
      </c>
    </row>
    <row r="102" spans="1:7">
      <c r="A102" s="32" t="s">
        <v>671</v>
      </c>
      <c r="B102" s="32" t="s">
        <v>193</v>
      </c>
      <c r="C102" s="32" t="s">
        <v>197</v>
      </c>
      <c r="D102" s="32" t="s">
        <v>130</v>
      </c>
      <c r="E102" s="32" t="s">
        <v>130</v>
      </c>
      <c r="F102" s="32" t="s">
        <v>197</v>
      </c>
      <c r="G102" s="32" t="s">
        <v>130</v>
      </c>
    </row>
    <row r="103" spans="1:7">
      <c r="A103" s="32" t="s">
        <v>672</v>
      </c>
      <c r="B103" s="32" t="s">
        <v>193</v>
      </c>
      <c r="C103" s="32" t="s">
        <v>198</v>
      </c>
      <c r="D103" s="32" t="s">
        <v>130</v>
      </c>
      <c r="E103" s="32" t="s">
        <v>130</v>
      </c>
      <c r="F103" s="32" t="s">
        <v>198</v>
      </c>
      <c r="G103" s="32" t="s">
        <v>130</v>
      </c>
    </row>
    <row r="104" spans="1:7" ht="30">
      <c r="A104" s="32" t="s">
        <v>673</v>
      </c>
      <c r="B104" s="32" t="s">
        <v>193</v>
      </c>
      <c r="C104" s="32" t="s">
        <v>199</v>
      </c>
      <c r="D104" s="32" t="s">
        <v>130</v>
      </c>
      <c r="E104" s="32" t="s">
        <v>130</v>
      </c>
      <c r="F104" s="32" t="s">
        <v>199</v>
      </c>
      <c r="G104" s="32" t="s">
        <v>130</v>
      </c>
    </row>
    <row r="105" spans="1:7">
      <c r="A105" s="32" t="s">
        <v>674</v>
      </c>
      <c r="B105" s="32" t="s">
        <v>193</v>
      </c>
      <c r="C105" s="32" t="s">
        <v>200</v>
      </c>
      <c r="D105" s="32" t="s">
        <v>130</v>
      </c>
      <c r="E105" s="32" t="s">
        <v>130</v>
      </c>
      <c r="F105" s="32" t="s">
        <v>200</v>
      </c>
      <c r="G105" s="32" t="s">
        <v>130</v>
      </c>
    </row>
    <row r="106" spans="1:7">
      <c r="A106" s="32" t="s">
        <v>675</v>
      </c>
      <c r="B106" s="32" t="s">
        <v>193</v>
      </c>
      <c r="C106" s="32" t="s">
        <v>201</v>
      </c>
      <c r="D106" s="32" t="s">
        <v>130</v>
      </c>
      <c r="E106" s="32" t="s">
        <v>130</v>
      </c>
      <c r="F106" s="32" t="s">
        <v>201</v>
      </c>
      <c r="G106" s="32" t="s">
        <v>130</v>
      </c>
    </row>
    <row r="107" spans="1:7" ht="30">
      <c r="A107" s="32" t="s">
        <v>676</v>
      </c>
      <c r="B107" s="32" t="s">
        <v>193</v>
      </c>
      <c r="C107" s="32" t="s">
        <v>202</v>
      </c>
      <c r="D107" s="32" t="s">
        <v>130</v>
      </c>
      <c r="E107" s="32" t="s">
        <v>130</v>
      </c>
      <c r="F107" s="32" t="s">
        <v>202</v>
      </c>
      <c r="G107" s="32" t="s">
        <v>130</v>
      </c>
    </row>
    <row r="108" spans="1:7" ht="30">
      <c r="A108" s="32" t="s">
        <v>677</v>
      </c>
      <c r="B108" s="32" t="s">
        <v>193</v>
      </c>
      <c r="C108" s="32" t="s">
        <v>203</v>
      </c>
      <c r="D108" s="32" t="s">
        <v>130</v>
      </c>
      <c r="E108" s="32" t="s">
        <v>130</v>
      </c>
      <c r="F108" s="32" t="s">
        <v>203</v>
      </c>
      <c r="G108" s="32" t="s">
        <v>130</v>
      </c>
    </row>
    <row r="109" spans="1:7" ht="30">
      <c r="A109" s="32" t="s">
        <v>678</v>
      </c>
      <c r="B109" s="32" t="s">
        <v>204</v>
      </c>
      <c r="C109" s="32" t="s">
        <v>205</v>
      </c>
      <c r="D109" s="32" t="s">
        <v>130</v>
      </c>
      <c r="E109" s="32" t="s">
        <v>130</v>
      </c>
      <c r="F109" s="32" t="s">
        <v>205</v>
      </c>
      <c r="G109" s="32" t="s">
        <v>130</v>
      </c>
    </row>
    <row r="110" spans="1:7" ht="30">
      <c r="A110" s="32" t="s">
        <v>679</v>
      </c>
      <c r="B110" s="32" t="s">
        <v>204</v>
      </c>
      <c r="C110" s="32" t="s">
        <v>206</v>
      </c>
      <c r="D110" s="32" t="s">
        <v>130</v>
      </c>
      <c r="E110" s="32" t="s">
        <v>130</v>
      </c>
      <c r="F110" s="32" t="s">
        <v>206</v>
      </c>
      <c r="G110" s="32" t="s">
        <v>130</v>
      </c>
    </row>
    <row r="111" spans="1:7" ht="45">
      <c r="A111" s="32" t="s">
        <v>680</v>
      </c>
      <c r="B111" s="32" t="s">
        <v>204</v>
      </c>
      <c r="C111" s="32" t="s">
        <v>207</v>
      </c>
      <c r="D111" s="32" t="s">
        <v>130</v>
      </c>
      <c r="E111" s="32" t="s">
        <v>130</v>
      </c>
      <c r="F111" s="32" t="s">
        <v>207</v>
      </c>
      <c r="G111" s="32" t="s">
        <v>130</v>
      </c>
    </row>
    <row r="112" spans="1:7">
      <c r="A112" s="32" t="s">
        <v>681</v>
      </c>
      <c r="B112" s="32" t="s">
        <v>204</v>
      </c>
      <c r="C112" s="32" t="s">
        <v>208</v>
      </c>
      <c r="D112" s="32" t="s">
        <v>130</v>
      </c>
      <c r="E112" s="32" t="s">
        <v>130</v>
      </c>
      <c r="F112" s="32" t="s">
        <v>208</v>
      </c>
      <c r="G112" s="32" t="s">
        <v>130</v>
      </c>
    </row>
    <row r="113" spans="1:7">
      <c r="A113" s="32" t="s">
        <v>682</v>
      </c>
      <c r="B113" s="32" t="s">
        <v>204</v>
      </c>
      <c r="C113" s="32" t="s">
        <v>209</v>
      </c>
      <c r="D113" s="32" t="s">
        <v>130</v>
      </c>
      <c r="E113" s="32" t="s">
        <v>130</v>
      </c>
      <c r="F113" s="32" t="s">
        <v>209</v>
      </c>
      <c r="G113" s="32" t="s">
        <v>130</v>
      </c>
    </row>
    <row r="114" spans="1:7">
      <c r="A114" s="32" t="s">
        <v>683</v>
      </c>
      <c r="B114" s="32" t="s">
        <v>204</v>
      </c>
      <c r="C114" s="32" t="s">
        <v>210</v>
      </c>
      <c r="D114" s="32" t="s">
        <v>130</v>
      </c>
      <c r="E114" s="32" t="s">
        <v>130</v>
      </c>
      <c r="F114" s="32" t="s">
        <v>210</v>
      </c>
      <c r="G114" s="32" t="s">
        <v>130</v>
      </c>
    </row>
    <row r="115" spans="1:7" ht="30">
      <c r="A115" s="32" t="s">
        <v>684</v>
      </c>
      <c r="B115" s="32" t="s">
        <v>204</v>
      </c>
      <c r="C115" s="32" t="s">
        <v>211</v>
      </c>
      <c r="D115" s="32" t="s">
        <v>130</v>
      </c>
      <c r="E115" s="32" t="s">
        <v>130</v>
      </c>
      <c r="F115" s="32" t="s">
        <v>211</v>
      </c>
      <c r="G115" s="32" t="s">
        <v>130</v>
      </c>
    </row>
    <row r="116" spans="1:7" ht="30">
      <c r="A116" s="32" t="s">
        <v>685</v>
      </c>
      <c r="B116" s="32" t="s">
        <v>204</v>
      </c>
      <c r="C116" s="32" t="s">
        <v>212</v>
      </c>
      <c r="D116" s="32" t="s">
        <v>130</v>
      </c>
      <c r="E116" s="32" t="s">
        <v>130</v>
      </c>
      <c r="F116" s="32" t="s">
        <v>212</v>
      </c>
      <c r="G116" s="32" t="s">
        <v>130</v>
      </c>
    </row>
    <row r="117" spans="1:7">
      <c r="A117" s="32" t="s">
        <v>686</v>
      </c>
      <c r="B117" s="32" t="s">
        <v>204</v>
      </c>
      <c r="C117" s="32" t="s">
        <v>213</v>
      </c>
      <c r="D117" s="32" t="s">
        <v>130</v>
      </c>
      <c r="E117" s="32" t="s">
        <v>130</v>
      </c>
      <c r="F117" s="32" t="s">
        <v>213</v>
      </c>
      <c r="G117" s="32" t="s">
        <v>130</v>
      </c>
    </row>
    <row r="118" spans="1:7" ht="45">
      <c r="A118" s="32" t="s">
        <v>687</v>
      </c>
      <c r="B118" s="32" t="s">
        <v>204</v>
      </c>
      <c r="C118" s="32" t="s">
        <v>214</v>
      </c>
      <c r="D118" s="32" t="s">
        <v>130</v>
      </c>
      <c r="E118" s="32" t="s">
        <v>130</v>
      </c>
      <c r="F118" s="32" t="s">
        <v>214</v>
      </c>
      <c r="G118" s="32" t="s">
        <v>130</v>
      </c>
    </row>
    <row r="119" spans="1:7" ht="30">
      <c r="A119" s="32" t="s">
        <v>688</v>
      </c>
      <c r="B119" s="32" t="s">
        <v>204</v>
      </c>
      <c r="C119" s="32" t="s">
        <v>215</v>
      </c>
      <c r="D119" s="32" t="s">
        <v>130</v>
      </c>
      <c r="E119" s="32" t="s">
        <v>130</v>
      </c>
      <c r="F119" s="32" t="s">
        <v>215</v>
      </c>
      <c r="G119" s="32" t="s">
        <v>130</v>
      </c>
    </row>
    <row r="120" spans="1:7">
      <c r="A120" s="32" t="s">
        <v>689</v>
      </c>
      <c r="B120" s="32" t="s">
        <v>204</v>
      </c>
      <c r="C120" s="32" t="s">
        <v>216</v>
      </c>
      <c r="D120" s="32" t="s">
        <v>130</v>
      </c>
      <c r="E120" s="32" t="s">
        <v>130</v>
      </c>
      <c r="F120" s="32" t="s">
        <v>216</v>
      </c>
      <c r="G120" s="32" t="s">
        <v>130</v>
      </c>
    </row>
    <row r="121" spans="1:7">
      <c r="A121" s="32" t="s">
        <v>690</v>
      </c>
      <c r="B121" s="32" t="s">
        <v>204</v>
      </c>
      <c r="C121" s="32" t="s">
        <v>217</v>
      </c>
      <c r="D121" s="32" t="s">
        <v>130</v>
      </c>
      <c r="E121" s="32" t="s">
        <v>130</v>
      </c>
      <c r="F121" s="32" t="s">
        <v>217</v>
      </c>
      <c r="G121" s="32" t="s">
        <v>130</v>
      </c>
    </row>
    <row r="122" spans="1:7" ht="30">
      <c r="A122" s="32" t="s">
        <v>691</v>
      </c>
      <c r="B122" s="32" t="s">
        <v>204</v>
      </c>
      <c r="C122" s="32" t="s">
        <v>218</v>
      </c>
      <c r="D122" s="32" t="s">
        <v>130</v>
      </c>
      <c r="E122" s="32" t="s">
        <v>130</v>
      </c>
      <c r="F122" s="32" t="s">
        <v>218</v>
      </c>
      <c r="G122" s="32" t="s">
        <v>130</v>
      </c>
    </row>
    <row r="123" spans="1:7">
      <c r="A123" s="32" t="s">
        <v>692</v>
      </c>
      <c r="B123" s="32" t="s">
        <v>204</v>
      </c>
      <c r="C123" s="32" t="s">
        <v>219</v>
      </c>
      <c r="D123" s="32" t="s">
        <v>130</v>
      </c>
      <c r="E123" s="32" t="s">
        <v>130</v>
      </c>
      <c r="F123" s="32" t="s">
        <v>219</v>
      </c>
      <c r="G123" s="32" t="s">
        <v>130</v>
      </c>
    </row>
    <row r="124" spans="1:7">
      <c r="A124" s="32" t="s">
        <v>693</v>
      </c>
      <c r="B124" s="32" t="s">
        <v>204</v>
      </c>
      <c r="C124" s="32" t="s">
        <v>220</v>
      </c>
      <c r="D124" s="32" t="s">
        <v>130</v>
      </c>
      <c r="E124" s="32" t="s">
        <v>130</v>
      </c>
      <c r="F124" s="32" t="s">
        <v>220</v>
      </c>
      <c r="G124" s="32" t="s">
        <v>130</v>
      </c>
    </row>
    <row r="125" spans="1:7" ht="90">
      <c r="A125" s="32" t="s">
        <v>694</v>
      </c>
      <c r="B125" s="32" t="s">
        <v>204</v>
      </c>
      <c r="C125" s="32" t="s">
        <v>221</v>
      </c>
      <c r="D125" s="32" t="s">
        <v>130</v>
      </c>
      <c r="E125" s="32" t="s">
        <v>130</v>
      </c>
      <c r="F125" s="32" t="s">
        <v>221</v>
      </c>
      <c r="G125" s="32" t="s">
        <v>130</v>
      </c>
    </row>
    <row r="126" spans="1:7" ht="60">
      <c r="A126" s="32" t="s">
        <v>695</v>
      </c>
      <c r="B126" s="32" t="s">
        <v>204</v>
      </c>
      <c r="C126" s="32" t="s">
        <v>222</v>
      </c>
      <c r="D126" s="32" t="s">
        <v>130</v>
      </c>
      <c r="E126" s="32" t="s">
        <v>130</v>
      </c>
      <c r="F126" s="32" t="s">
        <v>222</v>
      </c>
      <c r="G126" s="32" t="s">
        <v>130</v>
      </c>
    </row>
    <row r="127" spans="1:7">
      <c r="A127" s="32" t="s">
        <v>696</v>
      </c>
      <c r="B127" s="32" t="s">
        <v>223</v>
      </c>
      <c r="C127" s="32" t="s">
        <v>217</v>
      </c>
      <c r="D127" s="32" t="s">
        <v>130</v>
      </c>
      <c r="E127" s="32" t="s">
        <v>130</v>
      </c>
      <c r="F127" s="32" t="s">
        <v>217</v>
      </c>
      <c r="G127" s="32" t="s">
        <v>130</v>
      </c>
    </row>
    <row r="128" spans="1:7">
      <c r="A128" s="32" t="s">
        <v>697</v>
      </c>
      <c r="B128" s="32" t="s">
        <v>223</v>
      </c>
      <c r="C128" s="32" t="s">
        <v>224</v>
      </c>
      <c r="D128" s="32" t="s">
        <v>130</v>
      </c>
      <c r="E128" s="32" t="s">
        <v>130</v>
      </c>
      <c r="F128" s="32" t="s">
        <v>224</v>
      </c>
      <c r="G128" s="32" t="s">
        <v>130</v>
      </c>
    </row>
    <row r="129" spans="1:7">
      <c r="A129" s="32" t="s">
        <v>698</v>
      </c>
      <c r="B129" s="32" t="s">
        <v>223</v>
      </c>
      <c r="C129" s="32" t="s">
        <v>225</v>
      </c>
      <c r="D129" s="32" t="s">
        <v>130</v>
      </c>
      <c r="E129" s="32" t="s">
        <v>130</v>
      </c>
      <c r="F129" s="32" t="s">
        <v>225</v>
      </c>
      <c r="G129" s="32" t="s">
        <v>130</v>
      </c>
    </row>
    <row r="130" spans="1:7">
      <c r="A130" s="32" t="s">
        <v>699</v>
      </c>
      <c r="B130" s="32" t="s">
        <v>223</v>
      </c>
      <c r="C130" s="32" t="s">
        <v>226</v>
      </c>
      <c r="D130" s="32" t="s">
        <v>130</v>
      </c>
      <c r="E130" s="32" t="s">
        <v>130</v>
      </c>
      <c r="F130" s="32" t="s">
        <v>226</v>
      </c>
      <c r="G130" s="32" t="s">
        <v>130</v>
      </c>
    </row>
    <row r="131" spans="1:7" ht="45">
      <c r="A131" s="32" t="s">
        <v>700</v>
      </c>
      <c r="B131" s="32" t="s">
        <v>223</v>
      </c>
      <c r="C131" s="32" t="s">
        <v>227</v>
      </c>
      <c r="D131" s="32" t="s">
        <v>130</v>
      </c>
      <c r="E131" s="32" t="s">
        <v>130</v>
      </c>
      <c r="F131" s="32" t="s">
        <v>227</v>
      </c>
      <c r="G131" s="32" t="s">
        <v>130</v>
      </c>
    </row>
    <row r="132" spans="1:7">
      <c r="A132" s="32" t="s">
        <v>701</v>
      </c>
      <c r="B132" s="32" t="s">
        <v>223</v>
      </c>
      <c r="C132" s="32" t="s">
        <v>228</v>
      </c>
      <c r="D132" s="32" t="s">
        <v>130</v>
      </c>
      <c r="E132" s="32" t="s">
        <v>130</v>
      </c>
      <c r="F132" s="32" t="s">
        <v>228</v>
      </c>
      <c r="G132" s="32" t="s">
        <v>130</v>
      </c>
    </row>
    <row r="133" spans="1:7">
      <c r="A133" s="32" t="s">
        <v>702</v>
      </c>
      <c r="B133" s="32" t="s">
        <v>223</v>
      </c>
      <c r="C133" s="32" t="s">
        <v>229</v>
      </c>
      <c r="D133" s="32" t="s">
        <v>130</v>
      </c>
      <c r="E133" s="32" t="s">
        <v>130</v>
      </c>
      <c r="F133" s="32" t="s">
        <v>229</v>
      </c>
      <c r="G133" s="32" t="s">
        <v>130</v>
      </c>
    </row>
    <row r="134" spans="1:7" ht="45">
      <c r="A134" s="32" t="s">
        <v>703</v>
      </c>
      <c r="B134" s="32" t="s">
        <v>223</v>
      </c>
      <c r="C134" s="32" t="s">
        <v>230</v>
      </c>
      <c r="D134" s="32" t="s">
        <v>130</v>
      </c>
      <c r="E134" s="32" t="s">
        <v>130</v>
      </c>
      <c r="F134" s="32" t="s">
        <v>230</v>
      </c>
      <c r="G134" s="32" t="s">
        <v>130</v>
      </c>
    </row>
    <row r="135" spans="1:7" ht="45">
      <c r="A135" s="32" t="s">
        <v>704</v>
      </c>
      <c r="B135" s="32" t="s">
        <v>223</v>
      </c>
      <c r="C135" s="32" t="s">
        <v>231</v>
      </c>
      <c r="D135" s="32" t="s">
        <v>130</v>
      </c>
      <c r="E135" s="32" t="s">
        <v>130</v>
      </c>
      <c r="F135" s="32" t="s">
        <v>231</v>
      </c>
      <c r="G135" s="32" t="s">
        <v>130</v>
      </c>
    </row>
    <row r="136" spans="1:7">
      <c r="A136" s="32" t="s">
        <v>705</v>
      </c>
      <c r="B136" s="32" t="s">
        <v>223</v>
      </c>
      <c r="C136" s="32" t="s">
        <v>232</v>
      </c>
      <c r="D136" s="32" t="s">
        <v>130</v>
      </c>
      <c r="E136" s="32" t="s">
        <v>130</v>
      </c>
      <c r="F136" s="32" t="s">
        <v>232</v>
      </c>
      <c r="G136" s="32" t="s">
        <v>130</v>
      </c>
    </row>
    <row r="137" spans="1:7">
      <c r="A137" s="32" t="s">
        <v>706</v>
      </c>
      <c r="B137" s="32" t="s">
        <v>233</v>
      </c>
      <c r="C137" s="32" t="s">
        <v>234</v>
      </c>
      <c r="D137" s="32" t="s">
        <v>130</v>
      </c>
      <c r="E137" s="32" t="s">
        <v>130</v>
      </c>
      <c r="F137" s="32" t="s">
        <v>234</v>
      </c>
      <c r="G137" s="32" t="s">
        <v>130</v>
      </c>
    </row>
    <row r="138" spans="1:7">
      <c r="A138" s="32" t="s">
        <v>707</v>
      </c>
      <c r="B138" s="32" t="s">
        <v>233</v>
      </c>
      <c r="C138" s="32" t="s">
        <v>235</v>
      </c>
      <c r="D138" s="32" t="s">
        <v>130</v>
      </c>
      <c r="E138" s="32" t="s">
        <v>130</v>
      </c>
      <c r="F138" s="32" t="s">
        <v>235</v>
      </c>
      <c r="G138" s="32" t="s">
        <v>130</v>
      </c>
    </row>
    <row r="139" spans="1:7">
      <c r="A139" s="32" t="s">
        <v>708</v>
      </c>
      <c r="B139" s="32" t="s">
        <v>233</v>
      </c>
      <c r="C139" s="32" t="s">
        <v>236</v>
      </c>
      <c r="D139" s="32" t="s">
        <v>130</v>
      </c>
      <c r="E139" s="32" t="s">
        <v>130</v>
      </c>
      <c r="F139" s="32" t="s">
        <v>236</v>
      </c>
      <c r="G139" s="32" t="s">
        <v>130</v>
      </c>
    </row>
    <row r="140" spans="1:7">
      <c r="A140" s="32" t="s">
        <v>709</v>
      </c>
      <c r="B140" s="32" t="s">
        <v>233</v>
      </c>
      <c r="C140" s="32" t="s">
        <v>237</v>
      </c>
      <c r="D140" s="32" t="s">
        <v>130</v>
      </c>
      <c r="E140" s="32" t="s">
        <v>130</v>
      </c>
      <c r="F140" s="32" t="s">
        <v>237</v>
      </c>
      <c r="G140" s="32" t="s">
        <v>130</v>
      </c>
    </row>
    <row r="141" spans="1:7" ht="30">
      <c r="A141" s="32" t="s">
        <v>710</v>
      </c>
      <c r="B141" s="32" t="s">
        <v>233</v>
      </c>
      <c r="C141" s="32" t="s">
        <v>238</v>
      </c>
      <c r="D141" s="32" t="s">
        <v>130</v>
      </c>
      <c r="E141" s="32" t="s">
        <v>130</v>
      </c>
      <c r="F141" s="32" t="s">
        <v>238</v>
      </c>
      <c r="G141" s="32" t="s">
        <v>130</v>
      </c>
    </row>
    <row r="142" spans="1:7">
      <c r="A142" s="32" t="s">
        <v>711</v>
      </c>
      <c r="B142" s="32" t="s">
        <v>233</v>
      </c>
      <c r="C142" s="32" t="s">
        <v>239</v>
      </c>
      <c r="D142" s="32" t="s">
        <v>130</v>
      </c>
      <c r="E142" s="32" t="s">
        <v>130</v>
      </c>
      <c r="F142" s="32" t="s">
        <v>239</v>
      </c>
      <c r="G142" s="32" t="s">
        <v>130</v>
      </c>
    </row>
    <row r="143" spans="1:7" ht="30">
      <c r="A143" s="32" t="s">
        <v>712</v>
      </c>
      <c r="B143" s="32" t="s">
        <v>233</v>
      </c>
      <c r="C143" s="32" t="s">
        <v>240</v>
      </c>
      <c r="D143" s="32" t="s">
        <v>130</v>
      </c>
      <c r="E143" s="32" t="s">
        <v>130</v>
      </c>
      <c r="F143" s="32" t="s">
        <v>240</v>
      </c>
      <c r="G143" s="32" t="s">
        <v>130</v>
      </c>
    </row>
    <row r="144" spans="1:7">
      <c r="A144" s="32" t="s">
        <v>713</v>
      </c>
      <c r="B144" s="32" t="s">
        <v>233</v>
      </c>
      <c r="C144" s="32" t="s">
        <v>241</v>
      </c>
      <c r="D144" s="32" t="s">
        <v>130</v>
      </c>
      <c r="E144" s="32" t="s">
        <v>130</v>
      </c>
      <c r="F144" s="32" t="s">
        <v>241</v>
      </c>
      <c r="G144" s="32" t="s">
        <v>130</v>
      </c>
    </row>
    <row r="145" spans="1:7" ht="30">
      <c r="A145" s="32" t="s">
        <v>714</v>
      </c>
      <c r="B145" s="32" t="s">
        <v>233</v>
      </c>
      <c r="C145" s="32" t="s">
        <v>242</v>
      </c>
      <c r="D145" s="32" t="s">
        <v>130</v>
      </c>
      <c r="E145" s="32" t="s">
        <v>130</v>
      </c>
      <c r="F145" s="32" t="s">
        <v>242</v>
      </c>
      <c r="G145" s="32" t="s">
        <v>130</v>
      </c>
    </row>
    <row r="146" spans="1:7">
      <c r="A146" s="32" t="s">
        <v>715</v>
      </c>
      <c r="B146" s="32" t="s">
        <v>277</v>
      </c>
      <c r="C146" s="32" t="s">
        <v>278</v>
      </c>
      <c r="D146" s="32" t="s">
        <v>130</v>
      </c>
      <c r="E146" s="32" t="s">
        <v>130</v>
      </c>
      <c r="F146" s="32" t="s">
        <v>278</v>
      </c>
      <c r="G146" s="32" t="s">
        <v>130</v>
      </c>
    </row>
    <row r="147" spans="1:7" ht="30">
      <c r="A147" s="32" t="s">
        <v>716</v>
      </c>
      <c r="B147" s="32" t="s">
        <v>277</v>
      </c>
      <c r="C147" s="32" t="s">
        <v>279</v>
      </c>
      <c r="D147" s="32" t="s">
        <v>130</v>
      </c>
      <c r="E147" s="32" t="s">
        <v>130</v>
      </c>
      <c r="F147" s="32" t="s">
        <v>279</v>
      </c>
      <c r="G147" s="32" t="s">
        <v>130</v>
      </c>
    </row>
    <row r="148" spans="1:7">
      <c r="A148" s="32" t="s">
        <v>717</v>
      </c>
      <c r="B148" s="32" t="s">
        <v>277</v>
      </c>
      <c r="C148" s="32" t="s">
        <v>226</v>
      </c>
      <c r="D148" s="32" t="s">
        <v>130</v>
      </c>
      <c r="E148" s="32" t="s">
        <v>130</v>
      </c>
      <c r="F148" s="32" t="s">
        <v>226</v>
      </c>
      <c r="G148" s="32" t="s">
        <v>130</v>
      </c>
    </row>
    <row r="149" spans="1:7" ht="30">
      <c r="A149" s="32" t="s">
        <v>718</v>
      </c>
      <c r="B149" s="32" t="s">
        <v>277</v>
      </c>
      <c r="C149" s="32" t="s">
        <v>280</v>
      </c>
      <c r="D149" s="32" t="s">
        <v>130</v>
      </c>
      <c r="E149" s="32" t="s">
        <v>130</v>
      </c>
      <c r="F149" s="32" t="s">
        <v>280</v>
      </c>
      <c r="G149" s="32" t="s">
        <v>130</v>
      </c>
    </row>
    <row r="150" spans="1:7">
      <c r="A150" s="32" t="s">
        <v>719</v>
      </c>
      <c r="B150" s="32" t="s">
        <v>277</v>
      </c>
      <c r="C150" s="32" t="s">
        <v>281</v>
      </c>
      <c r="D150" s="32" t="s">
        <v>130</v>
      </c>
      <c r="E150" s="32" t="s">
        <v>130</v>
      </c>
      <c r="F150" s="32" t="s">
        <v>281</v>
      </c>
      <c r="G150" s="32" t="s">
        <v>130</v>
      </c>
    </row>
    <row r="151" spans="1:7">
      <c r="A151" s="32" t="s">
        <v>720</v>
      </c>
      <c r="B151" s="32" t="s">
        <v>277</v>
      </c>
      <c r="C151" s="32" t="s">
        <v>282</v>
      </c>
      <c r="D151" s="32" t="s">
        <v>130</v>
      </c>
      <c r="E151" s="32" t="s">
        <v>130</v>
      </c>
      <c r="F151" s="32" t="s">
        <v>282</v>
      </c>
      <c r="G151" s="32" t="s">
        <v>130</v>
      </c>
    </row>
    <row r="152" spans="1:7">
      <c r="A152" s="32" t="s">
        <v>721</v>
      </c>
      <c r="B152" s="32" t="s">
        <v>277</v>
      </c>
      <c r="C152" s="32" t="s">
        <v>283</v>
      </c>
      <c r="D152" s="32" t="s">
        <v>130</v>
      </c>
      <c r="E152" s="32" t="s">
        <v>130</v>
      </c>
      <c r="F152" s="32" t="s">
        <v>283</v>
      </c>
      <c r="G152" s="32" t="s">
        <v>130</v>
      </c>
    </row>
    <row r="153" spans="1:7">
      <c r="A153" s="32" t="s">
        <v>722</v>
      </c>
      <c r="B153" s="32" t="s">
        <v>277</v>
      </c>
      <c r="C153" s="32" t="s">
        <v>284</v>
      </c>
      <c r="D153" s="32" t="s">
        <v>130</v>
      </c>
      <c r="E153" s="32" t="s">
        <v>130</v>
      </c>
      <c r="F153" s="32" t="s">
        <v>284</v>
      </c>
      <c r="G153" s="32" t="s">
        <v>130</v>
      </c>
    </row>
    <row r="154" spans="1:7">
      <c r="A154" s="32" t="s">
        <v>723</v>
      </c>
      <c r="B154" s="32" t="s">
        <v>277</v>
      </c>
      <c r="C154" s="32" t="s">
        <v>285</v>
      </c>
      <c r="D154" s="32" t="s">
        <v>130</v>
      </c>
      <c r="E154" s="32" t="s">
        <v>130</v>
      </c>
      <c r="F154" s="32" t="s">
        <v>285</v>
      </c>
      <c r="G154" s="32" t="s">
        <v>130</v>
      </c>
    </row>
    <row r="155" spans="1:7" ht="30">
      <c r="A155" s="32" t="s">
        <v>724</v>
      </c>
      <c r="B155" s="32" t="s">
        <v>277</v>
      </c>
      <c r="C155" s="32" t="s">
        <v>286</v>
      </c>
      <c r="D155" s="32" t="s">
        <v>130</v>
      </c>
      <c r="E155" s="32" t="s">
        <v>130</v>
      </c>
      <c r="F155" s="32" t="s">
        <v>286</v>
      </c>
      <c r="G155" s="32" t="s">
        <v>130</v>
      </c>
    </row>
    <row r="156" spans="1:7" ht="45">
      <c r="A156" s="32" t="s">
        <v>725</v>
      </c>
      <c r="B156" s="32" t="s">
        <v>277</v>
      </c>
      <c r="C156" s="32" t="s">
        <v>287</v>
      </c>
      <c r="D156" s="32" t="s">
        <v>130</v>
      </c>
      <c r="E156" s="32" t="s">
        <v>130</v>
      </c>
      <c r="F156" s="32" t="s">
        <v>287</v>
      </c>
      <c r="G156" s="32" t="s">
        <v>130</v>
      </c>
    </row>
    <row r="157" spans="1:7">
      <c r="A157" s="32" t="s">
        <v>726</v>
      </c>
      <c r="B157" s="32" t="s">
        <v>277</v>
      </c>
      <c r="C157" s="32" t="s">
        <v>288</v>
      </c>
      <c r="D157" s="32" t="s">
        <v>130</v>
      </c>
      <c r="E157" s="32" t="s">
        <v>130</v>
      </c>
      <c r="F157" s="32" t="s">
        <v>288</v>
      </c>
      <c r="G157" s="32" t="s">
        <v>130</v>
      </c>
    </row>
    <row r="158" spans="1:7">
      <c r="A158" s="32" t="s">
        <v>727</v>
      </c>
      <c r="B158" s="32" t="s">
        <v>277</v>
      </c>
      <c r="C158" s="32" t="s">
        <v>289</v>
      </c>
      <c r="D158" s="32" t="s">
        <v>130</v>
      </c>
      <c r="E158" s="32" t="s">
        <v>130</v>
      </c>
      <c r="F158" s="32" t="s">
        <v>289</v>
      </c>
      <c r="G158" s="32" t="s">
        <v>130</v>
      </c>
    </row>
    <row r="159" spans="1:7" ht="30">
      <c r="A159" s="32" t="s">
        <v>728</v>
      </c>
      <c r="B159" s="32" t="s">
        <v>277</v>
      </c>
      <c r="C159" s="32" t="s">
        <v>290</v>
      </c>
      <c r="D159" s="32" t="s">
        <v>130</v>
      </c>
      <c r="E159" s="32" t="s">
        <v>130</v>
      </c>
      <c r="F159" s="32" t="s">
        <v>290</v>
      </c>
      <c r="G159" s="32" t="s">
        <v>130</v>
      </c>
    </row>
    <row r="160" spans="1:7" ht="30">
      <c r="A160" s="32" t="s">
        <v>729</v>
      </c>
      <c r="B160" s="32" t="s">
        <v>277</v>
      </c>
      <c r="C160" s="32" t="s">
        <v>291</v>
      </c>
      <c r="D160" s="32" t="s">
        <v>130</v>
      </c>
      <c r="E160" s="32" t="s">
        <v>130</v>
      </c>
      <c r="F160" s="32" t="s">
        <v>291</v>
      </c>
      <c r="G160" s="32" t="s">
        <v>130</v>
      </c>
    </row>
    <row r="161" spans="1:7" ht="30">
      <c r="A161" s="32" t="s">
        <v>730</v>
      </c>
      <c r="B161" s="32" t="s">
        <v>277</v>
      </c>
      <c r="C161" s="32" t="s">
        <v>292</v>
      </c>
      <c r="D161" s="32" t="s">
        <v>130</v>
      </c>
      <c r="E161" s="32" t="s">
        <v>130</v>
      </c>
      <c r="F161" s="32" t="s">
        <v>292</v>
      </c>
      <c r="G161" s="32" t="s">
        <v>130</v>
      </c>
    </row>
    <row r="162" spans="1:7" ht="30">
      <c r="A162" s="32" t="s">
        <v>731</v>
      </c>
      <c r="B162" s="32" t="s">
        <v>277</v>
      </c>
      <c r="C162" s="32" t="s">
        <v>293</v>
      </c>
      <c r="D162" s="32" t="s">
        <v>130</v>
      </c>
      <c r="E162" s="32" t="s">
        <v>130</v>
      </c>
      <c r="F162" s="32" t="s">
        <v>293</v>
      </c>
      <c r="G162" s="32" t="s">
        <v>130</v>
      </c>
    </row>
    <row r="163" spans="1:7">
      <c r="A163" s="32" t="s">
        <v>732</v>
      </c>
      <c r="B163" s="32" t="s">
        <v>277</v>
      </c>
      <c r="C163" s="32" t="s">
        <v>294</v>
      </c>
      <c r="D163" s="32" t="s">
        <v>130</v>
      </c>
      <c r="E163" s="32" t="s">
        <v>130</v>
      </c>
      <c r="F163" s="32" t="s">
        <v>294</v>
      </c>
      <c r="G163" s="32" t="s">
        <v>130</v>
      </c>
    </row>
    <row r="164" spans="1:7" ht="30">
      <c r="A164" s="32" t="s">
        <v>733</v>
      </c>
      <c r="B164" s="32" t="s">
        <v>277</v>
      </c>
      <c r="C164" s="32" t="s">
        <v>295</v>
      </c>
      <c r="D164" s="32" t="s">
        <v>130</v>
      </c>
      <c r="E164" s="32" t="s">
        <v>130</v>
      </c>
      <c r="F164" s="32" t="s">
        <v>295</v>
      </c>
      <c r="G164" s="32" t="s">
        <v>130</v>
      </c>
    </row>
    <row r="165" spans="1:7">
      <c r="A165" s="32" t="s">
        <v>734</v>
      </c>
      <c r="B165" s="32" t="s">
        <v>277</v>
      </c>
      <c r="C165" s="32" t="s">
        <v>296</v>
      </c>
      <c r="D165" s="32" t="s">
        <v>130</v>
      </c>
      <c r="E165" s="32" t="s">
        <v>130</v>
      </c>
      <c r="F165" s="32" t="s">
        <v>296</v>
      </c>
      <c r="G165" s="32" t="s">
        <v>130</v>
      </c>
    </row>
    <row r="166" spans="1:7">
      <c r="A166" s="32" t="s">
        <v>735</v>
      </c>
      <c r="B166" s="32" t="s">
        <v>277</v>
      </c>
      <c r="C166" s="32" t="s">
        <v>297</v>
      </c>
      <c r="D166" s="32" t="s">
        <v>130</v>
      </c>
      <c r="E166" s="32" t="s">
        <v>130</v>
      </c>
      <c r="F166" s="32" t="s">
        <v>297</v>
      </c>
      <c r="G166" s="32" t="s">
        <v>130</v>
      </c>
    </row>
    <row r="167" spans="1:7" ht="30">
      <c r="A167" s="32" t="s">
        <v>736</v>
      </c>
      <c r="B167" s="32" t="s">
        <v>277</v>
      </c>
      <c r="C167" s="32" t="s">
        <v>298</v>
      </c>
      <c r="D167" s="32" t="s">
        <v>130</v>
      </c>
      <c r="E167" s="32" t="s">
        <v>130</v>
      </c>
      <c r="F167" s="32" t="s">
        <v>298</v>
      </c>
      <c r="G167" s="32" t="s">
        <v>130</v>
      </c>
    </row>
    <row r="168" spans="1:7">
      <c r="A168" s="32" t="s">
        <v>737</v>
      </c>
      <c r="B168" s="32" t="s">
        <v>277</v>
      </c>
      <c r="C168" s="32" t="s">
        <v>299</v>
      </c>
      <c r="D168" s="32" t="s">
        <v>130</v>
      </c>
      <c r="E168" s="32" t="s">
        <v>130</v>
      </c>
      <c r="F168" s="32" t="s">
        <v>299</v>
      </c>
      <c r="G168" s="32" t="s">
        <v>130</v>
      </c>
    </row>
    <row r="169" spans="1:7">
      <c r="A169" s="32" t="s">
        <v>738</v>
      </c>
      <c r="B169" s="32" t="s">
        <v>300</v>
      </c>
      <c r="C169" s="32" t="s">
        <v>301</v>
      </c>
      <c r="D169" s="32" t="s">
        <v>130</v>
      </c>
      <c r="E169" s="32" t="s">
        <v>130</v>
      </c>
      <c r="F169" s="32" t="s">
        <v>301</v>
      </c>
      <c r="G169" s="32" t="s">
        <v>130</v>
      </c>
    </row>
    <row r="170" spans="1:7">
      <c r="A170" s="32" t="s">
        <v>739</v>
      </c>
      <c r="B170" s="32" t="s">
        <v>300</v>
      </c>
      <c r="C170" s="32" t="s">
        <v>302</v>
      </c>
      <c r="D170" s="32" t="s">
        <v>130</v>
      </c>
      <c r="E170" s="32" t="s">
        <v>130</v>
      </c>
      <c r="F170" s="32" t="s">
        <v>302</v>
      </c>
      <c r="G170" s="32" t="s">
        <v>130</v>
      </c>
    </row>
    <row r="171" spans="1:7" ht="30">
      <c r="A171" s="32" t="s">
        <v>740</v>
      </c>
      <c r="B171" s="32" t="s">
        <v>300</v>
      </c>
      <c r="C171" s="32" t="s">
        <v>206</v>
      </c>
      <c r="D171" s="32" t="s">
        <v>130</v>
      </c>
      <c r="E171" s="32" t="s">
        <v>130</v>
      </c>
      <c r="F171" s="32" t="s">
        <v>206</v>
      </c>
      <c r="G171" s="32" t="s">
        <v>130</v>
      </c>
    </row>
    <row r="172" spans="1:7">
      <c r="A172" s="32" t="s">
        <v>741</v>
      </c>
      <c r="B172" s="32" t="s">
        <v>300</v>
      </c>
      <c r="C172" s="32" t="s">
        <v>303</v>
      </c>
      <c r="D172" s="32" t="s">
        <v>130</v>
      </c>
      <c r="E172" s="32" t="s">
        <v>130</v>
      </c>
      <c r="F172" s="32" t="s">
        <v>303</v>
      </c>
      <c r="G172" s="32" t="s">
        <v>130</v>
      </c>
    </row>
    <row r="173" spans="1:7">
      <c r="A173" s="32" t="s">
        <v>742</v>
      </c>
      <c r="B173" s="32" t="s">
        <v>300</v>
      </c>
      <c r="C173" s="32" t="s">
        <v>304</v>
      </c>
      <c r="D173" s="32" t="s">
        <v>130</v>
      </c>
      <c r="E173" s="32" t="s">
        <v>130</v>
      </c>
      <c r="F173" s="32" t="s">
        <v>304</v>
      </c>
      <c r="G173" s="32" t="s">
        <v>130</v>
      </c>
    </row>
    <row r="174" spans="1:7">
      <c r="A174" s="32" t="s">
        <v>743</v>
      </c>
      <c r="B174" s="32" t="s">
        <v>300</v>
      </c>
      <c r="C174" s="32" t="s">
        <v>305</v>
      </c>
      <c r="D174" s="32" t="s">
        <v>130</v>
      </c>
      <c r="E174" s="32" t="s">
        <v>130</v>
      </c>
      <c r="F174" s="32" t="s">
        <v>305</v>
      </c>
      <c r="G174" s="32" t="s">
        <v>130</v>
      </c>
    </row>
    <row r="175" spans="1:7">
      <c r="A175" s="32" t="s">
        <v>744</v>
      </c>
      <c r="B175" s="32" t="s">
        <v>300</v>
      </c>
      <c r="C175" s="32" t="s">
        <v>306</v>
      </c>
      <c r="D175" s="32" t="s">
        <v>130</v>
      </c>
      <c r="E175" s="32" t="s">
        <v>130</v>
      </c>
      <c r="F175" s="32" t="s">
        <v>306</v>
      </c>
      <c r="G175" s="32" t="s">
        <v>130</v>
      </c>
    </row>
    <row r="176" spans="1:7">
      <c r="A176" s="32" t="s">
        <v>745</v>
      </c>
      <c r="B176" s="32" t="s">
        <v>300</v>
      </c>
      <c r="C176" s="32" t="s">
        <v>307</v>
      </c>
      <c r="D176" s="32" t="s">
        <v>130</v>
      </c>
      <c r="E176" s="32" t="s">
        <v>130</v>
      </c>
      <c r="F176" s="32" t="s">
        <v>307</v>
      </c>
      <c r="G176" s="32" t="s">
        <v>130</v>
      </c>
    </row>
    <row r="177" spans="1:7">
      <c r="A177" s="32" t="s">
        <v>746</v>
      </c>
      <c r="B177" s="32" t="s">
        <v>300</v>
      </c>
      <c r="C177" s="32" t="s">
        <v>308</v>
      </c>
      <c r="D177" s="32" t="s">
        <v>130</v>
      </c>
      <c r="E177" s="32" t="s">
        <v>130</v>
      </c>
      <c r="F177" s="32" t="s">
        <v>308</v>
      </c>
      <c r="G177" s="32" t="s">
        <v>130</v>
      </c>
    </row>
    <row r="178" spans="1:7">
      <c r="A178" s="32" t="s">
        <v>747</v>
      </c>
      <c r="B178" s="32" t="s">
        <v>309</v>
      </c>
      <c r="C178" s="32" t="s">
        <v>209</v>
      </c>
      <c r="D178" s="32" t="s">
        <v>130</v>
      </c>
      <c r="E178" s="32" t="s">
        <v>130</v>
      </c>
      <c r="F178" s="32" t="s">
        <v>209</v>
      </c>
      <c r="G178" s="32" t="s">
        <v>130</v>
      </c>
    </row>
    <row r="179" spans="1:7">
      <c r="A179" s="32" t="s">
        <v>748</v>
      </c>
      <c r="B179" s="32" t="s">
        <v>309</v>
      </c>
      <c r="C179" s="32" t="s">
        <v>310</v>
      </c>
      <c r="D179" s="32" t="s">
        <v>130</v>
      </c>
      <c r="E179" s="32" t="s">
        <v>130</v>
      </c>
      <c r="F179" s="32" t="s">
        <v>310</v>
      </c>
      <c r="G179" s="32" t="s">
        <v>130</v>
      </c>
    </row>
    <row r="180" spans="1:7">
      <c r="A180" s="32" t="s">
        <v>749</v>
      </c>
      <c r="B180" s="32" t="s">
        <v>309</v>
      </c>
      <c r="C180" s="32" t="s">
        <v>311</v>
      </c>
      <c r="D180" s="32" t="s">
        <v>130</v>
      </c>
      <c r="E180" s="32" t="s">
        <v>130</v>
      </c>
      <c r="F180" s="32" t="s">
        <v>311</v>
      </c>
      <c r="G180" s="32" t="s">
        <v>130</v>
      </c>
    </row>
    <row r="181" spans="1:7" ht="30">
      <c r="A181" s="32" t="s">
        <v>750</v>
      </c>
      <c r="B181" s="32" t="s">
        <v>309</v>
      </c>
      <c r="C181" s="32" t="s">
        <v>312</v>
      </c>
      <c r="D181" s="32" t="s">
        <v>130</v>
      </c>
      <c r="E181" s="32" t="s">
        <v>130</v>
      </c>
      <c r="F181" s="32" t="s">
        <v>312</v>
      </c>
      <c r="G181" s="32" t="s">
        <v>130</v>
      </c>
    </row>
    <row r="182" spans="1:7" ht="30">
      <c r="A182" s="32" t="s">
        <v>751</v>
      </c>
      <c r="B182" s="32" t="s">
        <v>309</v>
      </c>
      <c r="C182" s="32" t="s">
        <v>313</v>
      </c>
      <c r="D182" s="32" t="s">
        <v>130</v>
      </c>
      <c r="E182" s="32" t="s">
        <v>130</v>
      </c>
      <c r="F182" s="32" t="s">
        <v>313</v>
      </c>
      <c r="G182" s="32" t="s">
        <v>130</v>
      </c>
    </row>
    <row r="183" spans="1:7">
      <c r="A183" s="32" t="s">
        <v>752</v>
      </c>
      <c r="B183" s="32" t="s">
        <v>309</v>
      </c>
      <c r="C183" s="32" t="s">
        <v>314</v>
      </c>
      <c r="D183" s="32" t="s">
        <v>130</v>
      </c>
      <c r="E183" s="32" t="s">
        <v>130</v>
      </c>
      <c r="F183" s="32" t="s">
        <v>314</v>
      </c>
      <c r="G183" s="32" t="s">
        <v>130</v>
      </c>
    </row>
    <row r="184" spans="1:7" ht="90">
      <c r="A184" s="32" t="s">
        <v>753</v>
      </c>
      <c r="B184" s="32" t="s">
        <v>309</v>
      </c>
      <c r="C184" s="32" t="s">
        <v>315</v>
      </c>
      <c r="D184" s="32" t="s">
        <v>130</v>
      </c>
      <c r="E184" s="32" t="s">
        <v>130</v>
      </c>
      <c r="F184" s="32" t="s">
        <v>315</v>
      </c>
      <c r="G184" s="32" t="s">
        <v>130</v>
      </c>
    </row>
    <row r="185" spans="1:7" ht="60">
      <c r="A185" s="32" t="s">
        <v>754</v>
      </c>
      <c r="B185" s="32" t="s">
        <v>309</v>
      </c>
      <c r="C185" s="32" t="s">
        <v>316</v>
      </c>
      <c r="D185" s="32" t="s">
        <v>130</v>
      </c>
      <c r="E185" s="32" t="s">
        <v>130</v>
      </c>
      <c r="F185" s="32" t="s">
        <v>316</v>
      </c>
      <c r="G185" s="32" t="s">
        <v>130</v>
      </c>
    </row>
    <row r="186" spans="1:7" ht="45">
      <c r="A186" s="32" t="s">
        <v>755</v>
      </c>
      <c r="B186" s="32" t="s">
        <v>309</v>
      </c>
      <c r="C186" s="32" t="s">
        <v>317</v>
      </c>
      <c r="D186" s="32" t="s">
        <v>130</v>
      </c>
      <c r="E186" s="32" t="s">
        <v>130</v>
      </c>
      <c r="F186" s="32" t="s">
        <v>317</v>
      </c>
      <c r="G186" s="32" t="s">
        <v>130</v>
      </c>
    </row>
    <row r="187" spans="1:7">
      <c r="A187" s="32" t="s">
        <v>756</v>
      </c>
      <c r="B187" s="32" t="s">
        <v>309</v>
      </c>
      <c r="C187" s="32" t="s">
        <v>318</v>
      </c>
      <c r="D187" s="32" t="s">
        <v>130</v>
      </c>
      <c r="E187" s="32" t="s">
        <v>130</v>
      </c>
      <c r="F187" s="32" t="s">
        <v>318</v>
      </c>
      <c r="G187" s="32" t="s">
        <v>130</v>
      </c>
    </row>
    <row r="188" spans="1:7">
      <c r="A188" s="32" t="s">
        <v>757</v>
      </c>
      <c r="B188" s="32" t="s">
        <v>309</v>
      </c>
      <c r="C188" s="32" t="s">
        <v>319</v>
      </c>
      <c r="D188" s="32" t="s">
        <v>130</v>
      </c>
      <c r="E188" s="32" t="s">
        <v>130</v>
      </c>
      <c r="F188" s="32" t="s">
        <v>319</v>
      </c>
      <c r="G188" s="32" t="s">
        <v>130</v>
      </c>
    </row>
    <row r="189" spans="1:7">
      <c r="A189" s="32" t="s">
        <v>758</v>
      </c>
      <c r="B189" s="32" t="s">
        <v>309</v>
      </c>
      <c r="C189" s="32" t="s">
        <v>320</v>
      </c>
      <c r="D189" s="32" t="s">
        <v>130</v>
      </c>
      <c r="E189" s="32" t="s">
        <v>130</v>
      </c>
      <c r="F189" s="32" t="s">
        <v>320</v>
      </c>
      <c r="G189" s="32" t="s">
        <v>130</v>
      </c>
    </row>
    <row r="190" spans="1:7">
      <c r="A190" s="32" t="s">
        <v>759</v>
      </c>
      <c r="B190" s="32" t="s">
        <v>309</v>
      </c>
      <c r="C190" s="32" t="s">
        <v>321</v>
      </c>
      <c r="D190" s="32" t="s">
        <v>130</v>
      </c>
      <c r="E190" s="32" t="s">
        <v>130</v>
      </c>
      <c r="F190" s="32" t="s">
        <v>321</v>
      </c>
      <c r="G190" s="32" t="s">
        <v>130</v>
      </c>
    </row>
    <row r="191" spans="1:7" ht="45">
      <c r="A191" s="32" t="s">
        <v>760</v>
      </c>
      <c r="B191" s="32" t="s">
        <v>309</v>
      </c>
      <c r="C191" s="32" t="s">
        <v>322</v>
      </c>
      <c r="D191" s="32" t="s">
        <v>130</v>
      </c>
      <c r="E191" s="32" t="s">
        <v>130</v>
      </c>
      <c r="F191" s="32" t="s">
        <v>322</v>
      </c>
      <c r="G191" s="32" t="s">
        <v>130</v>
      </c>
    </row>
    <row r="192" spans="1:7" ht="45">
      <c r="A192" s="32" t="s">
        <v>761</v>
      </c>
      <c r="B192" s="32" t="s">
        <v>323</v>
      </c>
      <c r="C192" s="32" t="s">
        <v>324</v>
      </c>
      <c r="D192" s="32" t="s">
        <v>130</v>
      </c>
      <c r="E192" s="32" t="s">
        <v>130</v>
      </c>
      <c r="F192" s="32" t="s">
        <v>324</v>
      </c>
      <c r="G192" s="32" t="s">
        <v>130</v>
      </c>
    </row>
    <row r="193" spans="1:7">
      <c r="A193" s="32" t="s">
        <v>762</v>
      </c>
      <c r="B193" s="32" t="s">
        <v>323</v>
      </c>
      <c r="C193" s="32" t="s">
        <v>217</v>
      </c>
      <c r="D193" s="32" t="s">
        <v>130</v>
      </c>
      <c r="E193" s="32" t="s">
        <v>130</v>
      </c>
      <c r="F193" s="32" t="s">
        <v>217</v>
      </c>
      <c r="G193" s="32" t="s">
        <v>130</v>
      </c>
    </row>
    <row r="194" spans="1:7">
      <c r="A194" s="32" t="s">
        <v>763</v>
      </c>
      <c r="B194" s="32" t="s">
        <v>323</v>
      </c>
      <c r="C194" s="32" t="s">
        <v>325</v>
      </c>
      <c r="D194" s="32" t="s">
        <v>130</v>
      </c>
      <c r="E194" s="32" t="s">
        <v>130</v>
      </c>
      <c r="F194" s="32" t="s">
        <v>325</v>
      </c>
      <c r="G194" s="32" t="s">
        <v>130</v>
      </c>
    </row>
    <row r="195" spans="1:7">
      <c r="A195" s="32" t="s">
        <v>764</v>
      </c>
      <c r="B195" s="32" t="s">
        <v>323</v>
      </c>
      <c r="C195" s="32" t="s">
        <v>326</v>
      </c>
      <c r="D195" s="32" t="s">
        <v>130</v>
      </c>
      <c r="E195" s="32" t="s">
        <v>130</v>
      </c>
      <c r="F195" s="32" t="s">
        <v>326</v>
      </c>
      <c r="G195" s="32" t="s">
        <v>130</v>
      </c>
    </row>
    <row r="196" spans="1:7">
      <c r="A196" s="32" t="s">
        <v>765</v>
      </c>
      <c r="B196" s="32" t="s">
        <v>323</v>
      </c>
      <c r="C196" s="32" t="s">
        <v>327</v>
      </c>
      <c r="D196" s="32" t="s">
        <v>130</v>
      </c>
      <c r="E196" s="32" t="s">
        <v>130</v>
      </c>
      <c r="F196" s="32" t="s">
        <v>327</v>
      </c>
      <c r="G196" s="32" t="s">
        <v>130</v>
      </c>
    </row>
    <row r="197" spans="1:7">
      <c r="A197" s="32" t="s">
        <v>766</v>
      </c>
      <c r="B197" s="32" t="s">
        <v>323</v>
      </c>
      <c r="C197" s="32" t="s">
        <v>328</v>
      </c>
      <c r="D197" s="32" t="s">
        <v>130</v>
      </c>
      <c r="E197" s="32" t="s">
        <v>130</v>
      </c>
      <c r="F197" s="32" t="s">
        <v>328</v>
      </c>
      <c r="G197" s="32" t="s">
        <v>130</v>
      </c>
    </row>
    <row r="198" spans="1:7">
      <c r="A198" s="32" t="s">
        <v>767</v>
      </c>
      <c r="B198" s="32" t="s">
        <v>323</v>
      </c>
      <c r="C198" s="32" t="s">
        <v>320</v>
      </c>
      <c r="D198" s="32" t="s">
        <v>130</v>
      </c>
      <c r="E198" s="32" t="s">
        <v>130</v>
      </c>
      <c r="F198" s="32" t="s">
        <v>320</v>
      </c>
      <c r="G198" s="32" t="s">
        <v>130</v>
      </c>
    </row>
    <row r="199" spans="1:7">
      <c r="A199" s="32" t="s">
        <v>768</v>
      </c>
      <c r="B199" s="32" t="s">
        <v>323</v>
      </c>
      <c r="C199" s="32" t="s">
        <v>321</v>
      </c>
      <c r="D199" s="32" t="s">
        <v>130</v>
      </c>
      <c r="E199" s="32" t="s">
        <v>130</v>
      </c>
      <c r="F199" s="32" t="s">
        <v>321</v>
      </c>
      <c r="G199" s="32" t="s">
        <v>130</v>
      </c>
    </row>
    <row r="200" spans="1:7">
      <c r="A200" s="32" t="s">
        <v>769</v>
      </c>
      <c r="B200" s="32" t="s">
        <v>329</v>
      </c>
      <c r="C200" s="32" t="s">
        <v>330</v>
      </c>
      <c r="D200" s="32" t="s">
        <v>130</v>
      </c>
      <c r="E200" s="32" t="s">
        <v>130</v>
      </c>
      <c r="F200" s="32" t="s">
        <v>330</v>
      </c>
      <c r="G200" s="32" t="s">
        <v>130</v>
      </c>
    </row>
    <row r="201" spans="1:7">
      <c r="A201" s="32" t="s">
        <v>770</v>
      </c>
      <c r="B201" s="32" t="s">
        <v>329</v>
      </c>
      <c r="C201" s="32" t="s">
        <v>331</v>
      </c>
      <c r="D201" s="32" t="s">
        <v>130</v>
      </c>
      <c r="E201" s="32" t="s">
        <v>130</v>
      </c>
      <c r="F201" s="32" t="s">
        <v>331</v>
      </c>
      <c r="G201" s="32" t="s">
        <v>130</v>
      </c>
    </row>
    <row r="202" spans="1:7">
      <c r="A202" s="32" t="s">
        <v>771</v>
      </c>
      <c r="B202" s="32" t="s">
        <v>329</v>
      </c>
      <c r="C202" s="32" t="s">
        <v>332</v>
      </c>
      <c r="D202" s="32" t="s">
        <v>130</v>
      </c>
      <c r="E202" s="32" t="s">
        <v>130</v>
      </c>
      <c r="F202" s="32" t="s">
        <v>332</v>
      </c>
      <c r="G202" s="32" t="s">
        <v>130</v>
      </c>
    </row>
    <row r="203" spans="1:7">
      <c r="A203" s="32" t="s">
        <v>772</v>
      </c>
      <c r="B203" s="32" t="s">
        <v>329</v>
      </c>
      <c r="C203" s="32" t="s">
        <v>333</v>
      </c>
      <c r="D203" s="32" t="s">
        <v>130</v>
      </c>
      <c r="E203" s="32" t="s">
        <v>130</v>
      </c>
      <c r="F203" s="32" t="s">
        <v>333</v>
      </c>
      <c r="G203" s="32" t="s">
        <v>130</v>
      </c>
    </row>
    <row r="204" spans="1:7">
      <c r="A204" s="32" t="s">
        <v>773</v>
      </c>
      <c r="B204" s="32" t="s">
        <v>329</v>
      </c>
      <c r="C204" s="32" t="s">
        <v>334</v>
      </c>
      <c r="D204" s="32" t="s">
        <v>130</v>
      </c>
      <c r="E204" s="32" t="s">
        <v>130</v>
      </c>
      <c r="F204" s="32" t="s">
        <v>334</v>
      </c>
      <c r="G204" s="32" t="s">
        <v>130</v>
      </c>
    </row>
    <row r="205" spans="1:7">
      <c r="A205" s="32" t="s">
        <v>774</v>
      </c>
      <c r="B205" s="32" t="s">
        <v>329</v>
      </c>
      <c r="C205" s="32" t="s">
        <v>335</v>
      </c>
      <c r="D205" s="32" t="s">
        <v>130</v>
      </c>
      <c r="E205" s="32" t="s">
        <v>130</v>
      </c>
      <c r="F205" s="32" t="s">
        <v>335</v>
      </c>
      <c r="G205" s="32" t="s">
        <v>130</v>
      </c>
    </row>
    <row r="206" spans="1:7">
      <c r="A206" s="32" t="s">
        <v>775</v>
      </c>
      <c r="B206" s="32" t="s">
        <v>329</v>
      </c>
      <c r="C206" s="32" t="s">
        <v>336</v>
      </c>
      <c r="D206" s="32" t="s">
        <v>130</v>
      </c>
      <c r="E206" s="32" t="s">
        <v>130</v>
      </c>
      <c r="F206" s="32" t="s">
        <v>336</v>
      </c>
      <c r="G206" s="32" t="s">
        <v>130</v>
      </c>
    </row>
    <row r="207" spans="1:7" ht="30">
      <c r="A207" s="32" t="s">
        <v>776</v>
      </c>
      <c r="B207" s="32" t="s">
        <v>329</v>
      </c>
      <c r="C207" s="32" t="s">
        <v>337</v>
      </c>
      <c r="D207" s="32" t="s">
        <v>130</v>
      </c>
      <c r="E207" s="32" t="s">
        <v>130</v>
      </c>
      <c r="F207" s="32" t="s">
        <v>337</v>
      </c>
      <c r="G207" s="32" t="s">
        <v>130</v>
      </c>
    </row>
    <row r="208" spans="1:7" ht="45">
      <c r="A208" s="32" t="s">
        <v>777</v>
      </c>
      <c r="B208" s="32" t="s">
        <v>329</v>
      </c>
      <c r="C208" s="32" t="s">
        <v>338</v>
      </c>
      <c r="D208" s="32" t="s">
        <v>130</v>
      </c>
      <c r="E208" s="32" t="s">
        <v>130</v>
      </c>
      <c r="F208" s="32" t="s">
        <v>338</v>
      </c>
      <c r="G208" s="32" t="s">
        <v>130</v>
      </c>
    </row>
    <row r="209" spans="1:7">
      <c r="A209" s="32" t="s">
        <v>778</v>
      </c>
      <c r="B209" s="32" t="s">
        <v>329</v>
      </c>
      <c r="C209" s="32" t="s">
        <v>288</v>
      </c>
      <c r="D209" s="32" t="s">
        <v>130</v>
      </c>
      <c r="E209" s="32" t="s">
        <v>130</v>
      </c>
      <c r="F209" s="32" t="s">
        <v>288</v>
      </c>
      <c r="G209" s="32" t="s">
        <v>130</v>
      </c>
    </row>
    <row r="210" spans="1:7">
      <c r="A210" s="32" t="s">
        <v>779</v>
      </c>
      <c r="B210" s="32" t="s">
        <v>329</v>
      </c>
      <c r="C210" s="32" t="s">
        <v>320</v>
      </c>
      <c r="D210" s="32" t="s">
        <v>130</v>
      </c>
      <c r="E210" s="32" t="s">
        <v>130</v>
      </c>
      <c r="F210" s="32" t="s">
        <v>320</v>
      </c>
      <c r="G210" s="32" t="s">
        <v>130</v>
      </c>
    </row>
    <row r="211" spans="1:7">
      <c r="A211" s="32" t="s">
        <v>780</v>
      </c>
      <c r="B211" s="32" t="s">
        <v>329</v>
      </c>
      <c r="C211" s="32" t="s">
        <v>339</v>
      </c>
      <c r="D211" s="32" t="s">
        <v>130</v>
      </c>
      <c r="E211" s="32" t="s">
        <v>130</v>
      </c>
      <c r="F211" s="32" t="s">
        <v>339</v>
      </c>
      <c r="G211" s="32" t="s">
        <v>130</v>
      </c>
    </row>
    <row r="212" spans="1:7" ht="30">
      <c r="A212" s="32" t="s">
        <v>781</v>
      </c>
      <c r="B212" s="32" t="s">
        <v>340</v>
      </c>
      <c r="C212" s="32" t="s">
        <v>206</v>
      </c>
      <c r="D212" s="32" t="s">
        <v>130</v>
      </c>
      <c r="E212" s="32" t="s">
        <v>130</v>
      </c>
      <c r="F212" s="32" t="s">
        <v>206</v>
      </c>
      <c r="G212" s="32" t="s">
        <v>130</v>
      </c>
    </row>
    <row r="213" spans="1:7">
      <c r="A213" s="32" t="s">
        <v>782</v>
      </c>
      <c r="B213" s="32" t="s">
        <v>340</v>
      </c>
      <c r="C213" s="32" t="s">
        <v>341</v>
      </c>
      <c r="D213" s="32" t="s">
        <v>130</v>
      </c>
      <c r="E213" s="32" t="s">
        <v>130</v>
      </c>
      <c r="F213" s="32" t="s">
        <v>341</v>
      </c>
      <c r="G213" s="32" t="s">
        <v>130</v>
      </c>
    </row>
    <row r="214" spans="1:7" ht="45">
      <c r="A214" s="32" t="s">
        <v>783</v>
      </c>
      <c r="B214" s="32" t="s">
        <v>340</v>
      </c>
      <c r="C214" s="32" t="s">
        <v>342</v>
      </c>
      <c r="D214" s="32" t="s">
        <v>130</v>
      </c>
      <c r="E214" s="32" t="s">
        <v>130</v>
      </c>
      <c r="F214" s="32" t="s">
        <v>342</v>
      </c>
      <c r="G214" s="32" t="s">
        <v>130</v>
      </c>
    </row>
    <row r="215" spans="1:7">
      <c r="A215" s="32" t="s">
        <v>784</v>
      </c>
      <c r="B215" s="32" t="s">
        <v>340</v>
      </c>
      <c r="C215" s="32" t="s">
        <v>343</v>
      </c>
      <c r="D215" s="32" t="s">
        <v>130</v>
      </c>
      <c r="E215" s="32" t="s">
        <v>130</v>
      </c>
      <c r="F215" s="32" t="s">
        <v>343</v>
      </c>
      <c r="G215" s="32" t="s">
        <v>130</v>
      </c>
    </row>
    <row r="216" spans="1:7" ht="30">
      <c r="A216" s="32" t="s">
        <v>785</v>
      </c>
      <c r="B216" s="32" t="s">
        <v>340</v>
      </c>
      <c r="C216" s="32" t="s">
        <v>337</v>
      </c>
      <c r="D216" s="32" t="s">
        <v>130</v>
      </c>
      <c r="E216" s="32" t="s">
        <v>130</v>
      </c>
      <c r="F216" s="32" t="s">
        <v>337</v>
      </c>
      <c r="G216" s="32" t="s">
        <v>130</v>
      </c>
    </row>
    <row r="217" spans="1:7">
      <c r="A217" s="32" t="s">
        <v>786</v>
      </c>
      <c r="B217" s="32" t="s">
        <v>340</v>
      </c>
      <c r="C217" s="32" t="s">
        <v>344</v>
      </c>
      <c r="D217" s="32" t="s">
        <v>130</v>
      </c>
      <c r="E217" s="32" t="s">
        <v>130</v>
      </c>
      <c r="F217" s="32" t="s">
        <v>344</v>
      </c>
      <c r="G217" s="32" t="s">
        <v>130</v>
      </c>
    </row>
    <row r="218" spans="1:7">
      <c r="A218" s="32" t="s">
        <v>787</v>
      </c>
      <c r="B218" s="32" t="s">
        <v>340</v>
      </c>
      <c r="C218" s="32" t="s">
        <v>345</v>
      </c>
      <c r="D218" s="32" t="s">
        <v>130</v>
      </c>
      <c r="E218" s="32" t="s">
        <v>130</v>
      </c>
      <c r="F218" s="32" t="s">
        <v>345</v>
      </c>
      <c r="G218" s="32" t="s">
        <v>130</v>
      </c>
    </row>
    <row r="219" spans="1:7" ht="30">
      <c r="A219" s="32" t="s">
        <v>788</v>
      </c>
      <c r="B219" s="32" t="s">
        <v>340</v>
      </c>
      <c r="C219" s="32" t="s">
        <v>346</v>
      </c>
      <c r="D219" s="32" t="s">
        <v>130</v>
      </c>
      <c r="E219" s="32" t="s">
        <v>130</v>
      </c>
      <c r="F219" s="32" t="s">
        <v>346</v>
      </c>
      <c r="G219" s="32" t="s">
        <v>130</v>
      </c>
    </row>
    <row r="220" spans="1:7">
      <c r="A220" s="32" t="s">
        <v>789</v>
      </c>
      <c r="B220" s="32" t="s">
        <v>340</v>
      </c>
      <c r="C220" s="32" t="s">
        <v>347</v>
      </c>
      <c r="D220" s="32" t="s">
        <v>130</v>
      </c>
      <c r="E220" s="32" t="s">
        <v>130</v>
      </c>
      <c r="F220" s="32" t="s">
        <v>347</v>
      </c>
      <c r="G220" s="32" t="s">
        <v>130</v>
      </c>
    </row>
    <row r="221" spans="1:7" ht="45">
      <c r="A221" s="32" t="s">
        <v>790</v>
      </c>
      <c r="B221" s="32" t="s">
        <v>340</v>
      </c>
      <c r="C221" s="32" t="s">
        <v>348</v>
      </c>
      <c r="D221" s="32" t="s">
        <v>130</v>
      </c>
      <c r="E221" s="32" t="s">
        <v>130</v>
      </c>
      <c r="F221" s="32" t="s">
        <v>348</v>
      </c>
      <c r="G221" s="32" t="s">
        <v>130</v>
      </c>
    </row>
    <row r="222" spans="1:7">
      <c r="A222" s="32" t="s">
        <v>791</v>
      </c>
      <c r="B222" s="32" t="s">
        <v>340</v>
      </c>
      <c r="C222" s="32" t="s">
        <v>349</v>
      </c>
      <c r="D222" s="32" t="s">
        <v>130</v>
      </c>
      <c r="E222" s="32" t="s">
        <v>130</v>
      </c>
      <c r="F222" s="32" t="s">
        <v>349</v>
      </c>
      <c r="G222" s="32" t="s">
        <v>130</v>
      </c>
    </row>
    <row r="223" spans="1:7">
      <c r="A223" s="32" t="s">
        <v>792</v>
      </c>
      <c r="B223" s="32" t="s">
        <v>340</v>
      </c>
      <c r="C223" s="32" t="s">
        <v>321</v>
      </c>
      <c r="D223" s="32" t="s">
        <v>130</v>
      </c>
      <c r="E223" s="32" t="s">
        <v>130</v>
      </c>
      <c r="F223" s="32" t="s">
        <v>321</v>
      </c>
      <c r="G223" s="32" t="s">
        <v>130</v>
      </c>
    </row>
    <row r="224" spans="1:7">
      <c r="A224" s="32" t="s">
        <v>793</v>
      </c>
      <c r="B224" s="32" t="s">
        <v>340</v>
      </c>
      <c r="C224" s="32" t="s">
        <v>350</v>
      </c>
      <c r="D224" s="32" t="s">
        <v>130</v>
      </c>
      <c r="E224" s="32" t="s">
        <v>130</v>
      </c>
      <c r="F224" s="32" t="s">
        <v>350</v>
      </c>
      <c r="G224" s="32" t="s">
        <v>130</v>
      </c>
    </row>
    <row r="225" spans="1:7">
      <c r="A225" s="32" t="s">
        <v>794</v>
      </c>
      <c r="B225" s="32" t="s">
        <v>351</v>
      </c>
      <c r="C225" s="32" t="s">
        <v>146</v>
      </c>
      <c r="D225" s="32" t="s">
        <v>130</v>
      </c>
      <c r="E225" s="32" t="s">
        <v>130</v>
      </c>
      <c r="F225" s="32" t="s">
        <v>146</v>
      </c>
      <c r="G225" s="32" t="s">
        <v>130</v>
      </c>
    </row>
    <row r="226" spans="1:7">
      <c r="A226" s="32" t="s">
        <v>795</v>
      </c>
      <c r="B226" s="32" t="s">
        <v>351</v>
      </c>
      <c r="C226" s="32" t="s">
        <v>148</v>
      </c>
      <c r="D226" s="32" t="s">
        <v>130</v>
      </c>
      <c r="E226" s="32" t="s">
        <v>130</v>
      </c>
      <c r="F226" s="32" t="s">
        <v>148</v>
      </c>
      <c r="G226" s="32" t="s">
        <v>130</v>
      </c>
    </row>
    <row r="227" spans="1:7">
      <c r="A227" s="32" t="s">
        <v>796</v>
      </c>
      <c r="B227" s="32" t="s">
        <v>351</v>
      </c>
      <c r="C227" s="32" t="s">
        <v>352</v>
      </c>
      <c r="D227" s="32" t="s">
        <v>130</v>
      </c>
      <c r="E227" s="32" t="s">
        <v>130</v>
      </c>
      <c r="F227" s="32" t="s">
        <v>352</v>
      </c>
      <c r="G227" s="32" t="s">
        <v>130</v>
      </c>
    </row>
    <row r="228" spans="1:7">
      <c r="A228" s="32" t="s">
        <v>797</v>
      </c>
      <c r="B228" s="32" t="s">
        <v>353</v>
      </c>
      <c r="C228" s="32" t="s">
        <v>354</v>
      </c>
      <c r="D228" s="32" t="s">
        <v>130</v>
      </c>
      <c r="E228" s="32" t="s">
        <v>130</v>
      </c>
      <c r="F228" s="32" t="s">
        <v>354</v>
      </c>
      <c r="G228" s="32" t="s">
        <v>130</v>
      </c>
    </row>
    <row r="229" spans="1:7">
      <c r="A229" s="32" t="s">
        <v>798</v>
      </c>
      <c r="B229" s="32" t="s">
        <v>353</v>
      </c>
      <c r="C229" s="32" t="s">
        <v>355</v>
      </c>
      <c r="D229" s="32" t="s">
        <v>130</v>
      </c>
      <c r="E229" s="32" t="s">
        <v>130</v>
      </c>
      <c r="F229" s="32" t="s">
        <v>355</v>
      </c>
      <c r="G229" s="32" t="s">
        <v>130</v>
      </c>
    </row>
    <row r="230" spans="1:7">
      <c r="A230" s="32" t="s">
        <v>799</v>
      </c>
      <c r="B230" s="32" t="s">
        <v>353</v>
      </c>
      <c r="C230" s="32" t="s">
        <v>327</v>
      </c>
      <c r="D230" s="32" t="s">
        <v>130</v>
      </c>
      <c r="E230" s="32" t="s">
        <v>130</v>
      </c>
      <c r="F230" s="32" t="s">
        <v>327</v>
      </c>
      <c r="G230" s="32" t="s">
        <v>130</v>
      </c>
    </row>
    <row r="231" spans="1:7" ht="30">
      <c r="A231" s="32" t="s">
        <v>800</v>
      </c>
      <c r="B231" s="32" t="s">
        <v>353</v>
      </c>
      <c r="C231" s="32" t="s">
        <v>337</v>
      </c>
      <c r="D231" s="32" t="s">
        <v>130</v>
      </c>
      <c r="E231" s="32" t="s">
        <v>130</v>
      </c>
      <c r="F231" s="32" t="s">
        <v>337</v>
      </c>
      <c r="G231" s="32" t="s">
        <v>130</v>
      </c>
    </row>
    <row r="232" spans="1:7" ht="45">
      <c r="A232" s="32" t="s">
        <v>801</v>
      </c>
      <c r="B232" s="32" t="s">
        <v>353</v>
      </c>
      <c r="C232" s="32" t="s">
        <v>356</v>
      </c>
      <c r="D232" s="32" t="s">
        <v>130</v>
      </c>
      <c r="E232" s="32" t="s">
        <v>130</v>
      </c>
      <c r="F232" s="32" t="s">
        <v>356</v>
      </c>
      <c r="G232" s="32" t="s">
        <v>130</v>
      </c>
    </row>
    <row r="233" spans="1:7">
      <c r="A233" s="32" t="s">
        <v>802</v>
      </c>
      <c r="B233" s="32" t="s">
        <v>353</v>
      </c>
      <c r="C233" s="32" t="s">
        <v>321</v>
      </c>
      <c r="D233" s="32" t="s">
        <v>130</v>
      </c>
      <c r="E233" s="32" t="s">
        <v>130</v>
      </c>
      <c r="F233" s="32" t="s">
        <v>321</v>
      </c>
      <c r="G233" s="32" t="s">
        <v>130</v>
      </c>
    </row>
    <row r="234" spans="1:7">
      <c r="A234" s="32" t="s">
        <v>803</v>
      </c>
      <c r="B234" s="32" t="s">
        <v>357</v>
      </c>
      <c r="C234" s="32" t="s">
        <v>358</v>
      </c>
      <c r="D234" s="32" t="s">
        <v>130</v>
      </c>
      <c r="E234" s="32" t="s">
        <v>130</v>
      </c>
      <c r="F234" s="32" t="s">
        <v>358</v>
      </c>
      <c r="G234" s="32" t="s">
        <v>130</v>
      </c>
    </row>
    <row r="235" spans="1:7">
      <c r="A235" s="32" t="s">
        <v>804</v>
      </c>
      <c r="B235" s="32" t="s">
        <v>357</v>
      </c>
      <c r="C235" s="32" t="s">
        <v>146</v>
      </c>
      <c r="D235" s="32" t="s">
        <v>130</v>
      </c>
      <c r="E235" s="32" t="s">
        <v>130</v>
      </c>
      <c r="F235" s="32" t="s">
        <v>146</v>
      </c>
      <c r="G235" s="32" t="s">
        <v>130</v>
      </c>
    </row>
    <row r="236" spans="1:7">
      <c r="A236" s="32" t="s">
        <v>805</v>
      </c>
      <c r="B236" s="32" t="s">
        <v>357</v>
      </c>
      <c r="C236" s="32" t="s">
        <v>354</v>
      </c>
      <c r="D236" s="32" t="s">
        <v>130</v>
      </c>
      <c r="E236" s="32" t="s">
        <v>130</v>
      </c>
      <c r="F236" s="32" t="s">
        <v>354</v>
      </c>
      <c r="G236" s="32" t="s">
        <v>130</v>
      </c>
    </row>
    <row r="237" spans="1:7">
      <c r="A237" s="32" t="s">
        <v>806</v>
      </c>
      <c r="B237" s="32" t="s">
        <v>357</v>
      </c>
      <c r="C237" s="32" t="s">
        <v>359</v>
      </c>
      <c r="D237" s="32" t="s">
        <v>130</v>
      </c>
      <c r="E237" s="32" t="s">
        <v>130</v>
      </c>
      <c r="F237" s="32" t="s">
        <v>359</v>
      </c>
      <c r="G237" s="32" t="s">
        <v>130</v>
      </c>
    </row>
    <row r="238" spans="1:7">
      <c r="A238" s="32" t="s">
        <v>807</v>
      </c>
      <c r="B238" s="32" t="s">
        <v>357</v>
      </c>
      <c r="C238" s="32" t="s">
        <v>148</v>
      </c>
      <c r="D238" s="32" t="s">
        <v>130</v>
      </c>
      <c r="E238" s="32" t="s">
        <v>130</v>
      </c>
      <c r="F238" s="32" t="s">
        <v>148</v>
      </c>
      <c r="G238" s="32" t="s">
        <v>130</v>
      </c>
    </row>
    <row r="239" spans="1:7">
      <c r="A239" s="32" t="s">
        <v>808</v>
      </c>
      <c r="B239" s="32" t="s">
        <v>357</v>
      </c>
      <c r="C239" s="32" t="s">
        <v>360</v>
      </c>
      <c r="D239" s="32" t="s">
        <v>130</v>
      </c>
      <c r="E239" s="32" t="s">
        <v>130</v>
      </c>
      <c r="F239" s="32" t="s">
        <v>360</v>
      </c>
      <c r="G239" s="32" t="s">
        <v>130</v>
      </c>
    </row>
    <row r="240" spans="1:7">
      <c r="A240" s="32" t="s">
        <v>809</v>
      </c>
      <c r="B240" s="32" t="s">
        <v>357</v>
      </c>
      <c r="C240" s="32" t="s">
        <v>361</v>
      </c>
      <c r="D240" s="32" t="s">
        <v>130</v>
      </c>
      <c r="E240" s="32" t="s">
        <v>130</v>
      </c>
      <c r="F240" s="32" t="s">
        <v>361</v>
      </c>
      <c r="G240" s="32" t="s">
        <v>130</v>
      </c>
    </row>
    <row r="241" spans="1:7">
      <c r="A241" s="32" t="s">
        <v>810</v>
      </c>
      <c r="B241" s="32" t="s">
        <v>357</v>
      </c>
      <c r="C241" s="32" t="s">
        <v>362</v>
      </c>
      <c r="D241" s="32" t="s">
        <v>130</v>
      </c>
      <c r="E241" s="32" t="s">
        <v>130</v>
      </c>
      <c r="F241" s="32" t="s">
        <v>362</v>
      </c>
      <c r="G241" s="32" t="s">
        <v>130</v>
      </c>
    </row>
    <row r="242" spans="1:7">
      <c r="A242" s="32" t="s">
        <v>811</v>
      </c>
      <c r="B242" s="32" t="s">
        <v>357</v>
      </c>
      <c r="C242" s="32" t="s">
        <v>363</v>
      </c>
      <c r="D242" s="32" t="s">
        <v>130</v>
      </c>
      <c r="E242" s="32" t="s">
        <v>130</v>
      </c>
      <c r="F242" s="32" t="s">
        <v>363</v>
      </c>
      <c r="G242" s="32" t="s">
        <v>130</v>
      </c>
    </row>
    <row r="243" spans="1:7">
      <c r="A243" s="32" t="s">
        <v>812</v>
      </c>
      <c r="B243" s="32" t="s">
        <v>364</v>
      </c>
      <c r="C243" s="32" t="s">
        <v>365</v>
      </c>
      <c r="D243" s="32" t="s">
        <v>130</v>
      </c>
      <c r="E243" s="32" t="s">
        <v>130</v>
      </c>
      <c r="F243" s="32" t="s">
        <v>365</v>
      </c>
      <c r="G243" s="32" t="s">
        <v>130</v>
      </c>
    </row>
    <row r="244" spans="1:7">
      <c r="A244" s="32" t="s">
        <v>813</v>
      </c>
      <c r="B244" s="32" t="s">
        <v>364</v>
      </c>
      <c r="C244" s="32" t="s">
        <v>361</v>
      </c>
      <c r="D244" s="32" t="s">
        <v>130</v>
      </c>
      <c r="E244" s="32" t="s">
        <v>130</v>
      </c>
      <c r="F244" s="32" t="s">
        <v>361</v>
      </c>
      <c r="G244" s="32" t="s">
        <v>130</v>
      </c>
    </row>
    <row r="245" spans="1:7">
      <c r="A245" s="32" t="s">
        <v>814</v>
      </c>
      <c r="B245" s="32" t="s">
        <v>364</v>
      </c>
      <c r="C245" s="32" t="s">
        <v>366</v>
      </c>
      <c r="D245" s="32" t="s">
        <v>130</v>
      </c>
      <c r="E245" s="32" t="s">
        <v>130</v>
      </c>
      <c r="F245" s="32" t="s">
        <v>366</v>
      </c>
      <c r="G245" s="32" t="s">
        <v>130</v>
      </c>
    </row>
    <row r="246" spans="1:7">
      <c r="A246" s="32" t="s">
        <v>815</v>
      </c>
      <c r="B246" s="32" t="s">
        <v>364</v>
      </c>
      <c r="C246" s="32" t="s">
        <v>190</v>
      </c>
      <c r="D246" s="32" t="s">
        <v>130</v>
      </c>
      <c r="E246" s="32" t="s">
        <v>130</v>
      </c>
      <c r="F246" s="32" t="s">
        <v>190</v>
      </c>
      <c r="G246" s="32" t="s">
        <v>130</v>
      </c>
    </row>
    <row r="247" spans="1:7">
      <c r="A247" s="32" t="s">
        <v>816</v>
      </c>
      <c r="B247" s="32" t="s">
        <v>364</v>
      </c>
      <c r="C247" s="32" t="s">
        <v>367</v>
      </c>
      <c r="D247" s="32" t="s">
        <v>130</v>
      </c>
      <c r="E247" s="32" t="s">
        <v>130</v>
      </c>
      <c r="F247" s="32" t="s">
        <v>367</v>
      </c>
      <c r="G247" s="32" t="s">
        <v>130</v>
      </c>
    </row>
    <row r="248" spans="1:7">
      <c r="A248" s="32" t="s">
        <v>817</v>
      </c>
      <c r="B248" s="32" t="s">
        <v>368</v>
      </c>
      <c r="C248" s="32" t="s">
        <v>369</v>
      </c>
      <c r="D248" s="32" t="s">
        <v>130</v>
      </c>
      <c r="E248" s="32" t="s">
        <v>130</v>
      </c>
      <c r="F248" s="32" t="s">
        <v>369</v>
      </c>
      <c r="G248" s="32" t="s">
        <v>130</v>
      </c>
    </row>
    <row r="249" spans="1:7">
      <c r="A249" s="32" t="s">
        <v>818</v>
      </c>
      <c r="B249" s="32" t="s">
        <v>368</v>
      </c>
      <c r="C249" s="32" t="s">
        <v>358</v>
      </c>
      <c r="D249" s="32" t="s">
        <v>130</v>
      </c>
      <c r="E249" s="32" t="s">
        <v>130</v>
      </c>
      <c r="F249" s="32" t="s">
        <v>358</v>
      </c>
      <c r="G249" s="32" t="s">
        <v>130</v>
      </c>
    </row>
    <row r="250" spans="1:7">
      <c r="A250" s="32" t="s">
        <v>819</v>
      </c>
      <c r="B250" s="32" t="s">
        <v>368</v>
      </c>
      <c r="C250" s="32" t="s">
        <v>370</v>
      </c>
      <c r="D250" s="32" t="s">
        <v>130</v>
      </c>
      <c r="E250" s="32" t="s">
        <v>130</v>
      </c>
      <c r="F250" s="32" t="s">
        <v>370</v>
      </c>
      <c r="G250" s="32" t="s">
        <v>130</v>
      </c>
    </row>
    <row r="251" spans="1:7">
      <c r="A251" s="32" t="s">
        <v>820</v>
      </c>
      <c r="B251" s="32" t="s">
        <v>368</v>
      </c>
      <c r="C251" s="32" t="s">
        <v>371</v>
      </c>
      <c r="D251" s="32" t="s">
        <v>130</v>
      </c>
      <c r="E251" s="32" t="s">
        <v>130</v>
      </c>
      <c r="F251" s="32" t="s">
        <v>371</v>
      </c>
      <c r="G251" s="32" t="s">
        <v>130</v>
      </c>
    </row>
    <row r="252" spans="1:7">
      <c r="A252" s="32" t="s">
        <v>821</v>
      </c>
      <c r="B252" s="32" t="s">
        <v>368</v>
      </c>
      <c r="C252" s="32" t="s">
        <v>372</v>
      </c>
      <c r="D252" s="32" t="s">
        <v>130</v>
      </c>
      <c r="E252" s="32" t="s">
        <v>130</v>
      </c>
      <c r="F252" s="32" t="s">
        <v>372</v>
      </c>
      <c r="G252" s="32" t="s">
        <v>130</v>
      </c>
    </row>
    <row r="253" spans="1:7">
      <c r="A253" s="32" t="s">
        <v>822</v>
      </c>
      <c r="B253" s="32" t="s">
        <v>368</v>
      </c>
      <c r="C253" s="32" t="s">
        <v>373</v>
      </c>
      <c r="D253" s="32" t="s">
        <v>130</v>
      </c>
      <c r="E253" s="32" t="s">
        <v>130</v>
      </c>
      <c r="F253" s="32" t="s">
        <v>373</v>
      </c>
      <c r="G253" s="32" t="s">
        <v>130</v>
      </c>
    </row>
    <row r="254" spans="1:7">
      <c r="A254" s="32" t="s">
        <v>823</v>
      </c>
      <c r="B254" s="32" t="s">
        <v>368</v>
      </c>
      <c r="C254" s="32" t="s">
        <v>374</v>
      </c>
      <c r="D254" s="32" t="s">
        <v>130</v>
      </c>
      <c r="E254" s="32" t="s">
        <v>130</v>
      </c>
      <c r="F254" s="32" t="s">
        <v>374</v>
      </c>
      <c r="G254" s="32" t="s">
        <v>130</v>
      </c>
    </row>
    <row r="255" spans="1:7">
      <c r="A255" s="32" t="s">
        <v>824</v>
      </c>
      <c r="B255" s="32" t="s">
        <v>368</v>
      </c>
      <c r="C255" s="32" t="s">
        <v>375</v>
      </c>
      <c r="D255" s="32" t="s">
        <v>130</v>
      </c>
      <c r="E255" s="32" t="s">
        <v>130</v>
      </c>
      <c r="F255" s="32" t="s">
        <v>375</v>
      </c>
      <c r="G255" s="32" t="s">
        <v>130</v>
      </c>
    </row>
    <row r="256" spans="1:7">
      <c r="A256" s="32" t="s">
        <v>825</v>
      </c>
      <c r="B256" s="32" t="s">
        <v>368</v>
      </c>
      <c r="C256" s="32" t="s">
        <v>376</v>
      </c>
      <c r="D256" s="32" t="s">
        <v>130</v>
      </c>
      <c r="E256" s="32" t="s">
        <v>130</v>
      </c>
      <c r="F256" s="32" t="s">
        <v>376</v>
      </c>
      <c r="G256" s="32" t="s">
        <v>130</v>
      </c>
    </row>
    <row r="257" spans="1:7">
      <c r="A257" s="32" t="s">
        <v>826</v>
      </c>
      <c r="B257" s="32" t="s">
        <v>368</v>
      </c>
      <c r="C257" s="32" t="s">
        <v>377</v>
      </c>
      <c r="D257" s="32" t="s">
        <v>130</v>
      </c>
      <c r="E257" s="32" t="s">
        <v>130</v>
      </c>
      <c r="F257" s="32" t="s">
        <v>377</v>
      </c>
      <c r="G257" s="32" t="s">
        <v>130</v>
      </c>
    </row>
    <row r="258" spans="1:7" ht="30">
      <c r="A258" s="32" t="s">
        <v>827</v>
      </c>
      <c r="B258" s="32" t="s">
        <v>368</v>
      </c>
      <c r="C258" s="32" t="s">
        <v>378</v>
      </c>
      <c r="D258" s="32" t="s">
        <v>130</v>
      </c>
      <c r="E258" s="32" t="s">
        <v>130</v>
      </c>
      <c r="F258" s="32" t="s">
        <v>378</v>
      </c>
      <c r="G258" s="32" t="s">
        <v>130</v>
      </c>
    </row>
    <row r="259" spans="1:7">
      <c r="A259" s="32" t="s">
        <v>828</v>
      </c>
      <c r="B259" s="32" t="s">
        <v>368</v>
      </c>
      <c r="C259" s="32" t="s">
        <v>379</v>
      </c>
      <c r="D259" s="32" t="s">
        <v>130</v>
      </c>
      <c r="E259" s="32" t="s">
        <v>130</v>
      </c>
      <c r="F259" s="32" t="s">
        <v>379</v>
      </c>
      <c r="G259" s="32" t="s">
        <v>130</v>
      </c>
    </row>
    <row r="260" spans="1:7" ht="30">
      <c r="A260" s="32" t="s">
        <v>829</v>
      </c>
      <c r="B260" s="32" t="s">
        <v>368</v>
      </c>
      <c r="C260" s="32" t="s">
        <v>380</v>
      </c>
      <c r="D260" s="32" t="s">
        <v>130</v>
      </c>
      <c r="E260" s="32" t="s">
        <v>130</v>
      </c>
      <c r="F260" s="32" t="s">
        <v>380</v>
      </c>
      <c r="G260" s="32" t="s">
        <v>130</v>
      </c>
    </row>
    <row r="261" spans="1:7">
      <c r="A261" s="32" t="s">
        <v>830</v>
      </c>
      <c r="B261" s="32" t="s">
        <v>368</v>
      </c>
      <c r="C261" s="32" t="s">
        <v>381</v>
      </c>
      <c r="D261" s="32" t="s">
        <v>130</v>
      </c>
      <c r="E261" s="32" t="s">
        <v>130</v>
      </c>
      <c r="F261" s="32" t="s">
        <v>381</v>
      </c>
      <c r="G261" s="32" t="s">
        <v>130</v>
      </c>
    </row>
    <row r="262" spans="1:7">
      <c r="A262" s="32" t="s">
        <v>831</v>
      </c>
      <c r="B262" s="32" t="s">
        <v>368</v>
      </c>
      <c r="C262" s="32" t="s">
        <v>217</v>
      </c>
      <c r="D262" s="32" t="s">
        <v>130</v>
      </c>
      <c r="E262" s="32" t="s">
        <v>130</v>
      </c>
      <c r="F262" s="32" t="s">
        <v>217</v>
      </c>
      <c r="G262" s="32" t="s">
        <v>130</v>
      </c>
    </row>
    <row r="263" spans="1:7">
      <c r="A263" s="32" t="s">
        <v>832</v>
      </c>
      <c r="B263" s="32" t="s">
        <v>368</v>
      </c>
      <c r="C263" s="32" t="s">
        <v>382</v>
      </c>
      <c r="D263" s="32" t="s">
        <v>130</v>
      </c>
      <c r="E263" s="32" t="s">
        <v>130</v>
      </c>
      <c r="F263" s="32" t="s">
        <v>382</v>
      </c>
      <c r="G263" s="32" t="s">
        <v>130</v>
      </c>
    </row>
    <row r="264" spans="1:7">
      <c r="A264" s="32" t="s">
        <v>833</v>
      </c>
      <c r="B264" s="32" t="s">
        <v>368</v>
      </c>
      <c r="C264" s="32" t="s">
        <v>383</v>
      </c>
      <c r="D264" s="32" t="s">
        <v>130</v>
      </c>
      <c r="E264" s="32" t="s">
        <v>130</v>
      </c>
      <c r="F264" s="32" t="s">
        <v>383</v>
      </c>
      <c r="G264" s="32" t="s">
        <v>130</v>
      </c>
    </row>
    <row r="265" spans="1:7">
      <c r="A265" s="32" t="s">
        <v>834</v>
      </c>
      <c r="B265" s="32" t="s">
        <v>368</v>
      </c>
      <c r="C265" s="32" t="s">
        <v>384</v>
      </c>
      <c r="D265" s="32" t="s">
        <v>130</v>
      </c>
      <c r="E265" s="32" t="s">
        <v>130</v>
      </c>
      <c r="F265" s="32" t="s">
        <v>384</v>
      </c>
      <c r="G265" s="32" t="s">
        <v>130</v>
      </c>
    </row>
    <row r="266" spans="1:7">
      <c r="A266" s="32" t="s">
        <v>835</v>
      </c>
      <c r="B266" s="32" t="s">
        <v>368</v>
      </c>
      <c r="C266" s="32" t="s">
        <v>196</v>
      </c>
      <c r="D266" s="32" t="s">
        <v>130</v>
      </c>
      <c r="E266" s="32" t="s">
        <v>130</v>
      </c>
      <c r="F266" s="32" t="s">
        <v>196</v>
      </c>
      <c r="G266" s="32" t="s">
        <v>130</v>
      </c>
    </row>
    <row r="267" spans="1:7">
      <c r="A267" s="32" t="s">
        <v>836</v>
      </c>
      <c r="B267" s="32" t="s">
        <v>368</v>
      </c>
      <c r="C267" s="32" t="s">
        <v>318</v>
      </c>
      <c r="D267" s="32" t="s">
        <v>130</v>
      </c>
      <c r="E267" s="32" t="s">
        <v>130</v>
      </c>
      <c r="F267" s="32" t="s">
        <v>318</v>
      </c>
      <c r="G267" s="32" t="s">
        <v>130</v>
      </c>
    </row>
    <row r="268" spans="1:7">
      <c r="A268" s="32" t="s">
        <v>837</v>
      </c>
      <c r="B268" s="32" t="s">
        <v>368</v>
      </c>
      <c r="C268" s="32" t="s">
        <v>385</v>
      </c>
      <c r="D268" s="32" t="s">
        <v>130</v>
      </c>
      <c r="E268" s="32" t="s">
        <v>130</v>
      </c>
      <c r="F268" s="32" t="s">
        <v>385</v>
      </c>
      <c r="G268" s="32" t="s">
        <v>130</v>
      </c>
    </row>
    <row r="269" spans="1:7">
      <c r="A269" s="32" t="s">
        <v>838</v>
      </c>
      <c r="B269" s="32" t="s">
        <v>368</v>
      </c>
      <c r="C269" s="32" t="s">
        <v>284</v>
      </c>
      <c r="D269" s="32" t="s">
        <v>130</v>
      </c>
      <c r="E269" s="32" t="s">
        <v>130</v>
      </c>
      <c r="F269" s="32" t="s">
        <v>284</v>
      </c>
      <c r="G269" s="32" t="s">
        <v>130</v>
      </c>
    </row>
    <row r="270" spans="1:7">
      <c r="A270" s="32" t="s">
        <v>839</v>
      </c>
      <c r="B270" s="32" t="s">
        <v>368</v>
      </c>
      <c r="C270" s="32" t="s">
        <v>182</v>
      </c>
      <c r="D270" s="32" t="s">
        <v>130</v>
      </c>
      <c r="E270" s="32" t="s">
        <v>130</v>
      </c>
      <c r="F270" s="32" t="s">
        <v>182</v>
      </c>
      <c r="G270" s="32" t="s">
        <v>130</v>
      </c>
    </row>
    <row r="271" spans="1:7">
      <c r="A271" s="32" t="s">
        <v>840</v>
      </c>
      <c r="B271" s="32" t="s">
        <v>368</v>
      </c>
      <c r="C271" s="32" t="s">
        <v>386</v>
      </c>
      <c r="D271" s="32" t="s">
        <v>130</v>
      </c>
      <c r="E271" s="32" t="s">
        <v>130</v>
      </c>
      <c r="F271" s="32" t="s">
        <v>386</v>
      </c>
      <c r="G271" s="32" t="s">
        <v>130</v>
      </c>
    </row>
    <row r="272" spans="1:7" ht="30">
      <c r="A272" s="32" t="s">
        <v>841</v>
      </c>
      <c r="B272" s="32" t="s">
        <v>368</v>
      </c>
      <c r="C272" s="32" t="s">
        <v>387</v>
      </c>
      <c r="D272" s="32" t="s">
        <v>130</v>
      </c>
      <c r="E272" s="32" t="s">
        <v>130</v>
      </c>
      <c r="F272" s="32" t="s">
        <v>387</v>
      </c>
      <c r="G272" s="32" t="s">
        <v>130</v>
      </c>
    </row>
    <row r="273" spans="1:7" ht="45">
      <c r="A273" s="32" t="s">
        <v>842</v>
      </c>
      <c r="B273" s="32" t="s">
        <v>368</v>
      </c>
      <c r="C273" s="32" t="s">
        <v>388</v>
      </c>
      <c r="D273" s="32" t="s">
        <v>130</v>
      </c>
      <c r="E273" s="32" t="s">
        <v>130</v>
      </c>
      <c r="F273" s="32" t="s">
        <v>388</v>
      </c>
      <c r="G273" s="32" t="s">
        <v>130</v>
      </c>
    </row>
    <row r="274" spans="1:7" ht="45">
      <c r="A274" s="32" t="s">
        <v>843</v>
      </c>
      <c r="B274" s="32" t="s">
        <v>368</v>
      </c>
      <c r="C274" s="32" t="s">
        <v>389</v>
      </c>
      <c r="D274" s="32" t="s">
        <v>130</v>
      </c>
      <c r="E274" s="32" t="s">
        <v>130</v>
      </c>
      <c r="F274" s="32" t="s">
        <v>389</v>
      </c>
      <c r="G274" s="32" t="s">
        <v>130</v>
      </c>
    </row>
    <row r="275" spans="1:7">
      <c r="A275" s="32" t="s">
        <v>844</v>
      </c>
      <c r="B275" s="32" t="s">
        <v>368</v>
      </c>
      <c r="C275" s="32" t="s">
        <v>390</v>
      </c>
      <c r="D275" s="32" t="s">
        <v>130</v>
      </c>
      <c r="E275" s="32" t="s">
        <v>130</v>
      </c>
      <c r="F275" s="32" t="s">
        <v>390</v>
      </c>
      <c r="G275" s="32" t="s">
        <v>130</v>
      </c>
    </row>
    <row r="276" spans="1:7">
      <c r="A276" s="32" t="s">
        <v>845</v>
      </c>
      <c r="B276" s="32" t="s">
        <v>368</v>
      </c>
      <c r="C276" s="32" t="s">
        <v>391</v>
      </c>
      <c r="D276" s="32" t="s">
        <v>130</v>
      </c>
      <c r="E276" s="32" t="s">
        <v>130</v>
      </c>
      <c r="F276" s="32" t="s">
        <v>391</v>
      </c>
      <c r="G276" s="32" t="s">
        <v>130</v>
      </c>
    </row>
    <row r="277" spans="1:7">
      <c r="A277" s="32" t="s">
        <v>846</v>
      </c>
      <c r="B277" s="32" t="s">
        <v>368</v>
      </c>
      <c r="C277" s="32" t="s">
        <v>360</v>
      </c>
      <c r="D277" s="32" t="s">
        <v>130</v>
      </c>
      <c r="E277" s="32" t="s">
        <v>130</v>
      </c>
      <c r="F277" s="32" t="s">
        <v>360</v>
      </c>
      <c r="G277" s="32" t="s">
        <v>130</v>
      </c>
    </row>
    <row r="278" spans="1:7">
      <c r="A278" s="32" t="s">
        <v>847</v>
      </c>
      <c r="B278" s="32" t="s">
        <v>368</v>
      </c>
      <c r="C278" s="32" t="s">
        <v>392</v>
      </c>
      <c r="D278" s="32" t="s">
        <v>130</v>
      </c>
      <c r="E278" s="32" t="s">
        <v>130</v>
      </c>
      <c r="F278" s="32" t="s">
        <v>392</v>
      </c>
      <c r="G278" s="32" t="s">
        <v>130</v>
      </c>
    </row>
    <row r="279" spans="1:7">
      <c r="A279" s="32" t="s">
        <v>848</v>
      </c>
      <c r="B279" s="32" t="s">
        <v>368</v>
      </c>
      <c r="C279" s="32" t="s">
        <v>393</v>
      </c>
      <c r="D279" s="32" t="s">
        <v>130</v>
      </c>
      <c r="E279" s="32" t="s">
        <v>130</v>
      </c>
      <c r="F279" s="32" t="s">
        <v>393</v>
      </c>
      <c r="G279" s="32" t="s">
        <v>130</v>
      </c>
    </row>
    <row r="280" spans="1:7">
      <c r="A280" s="32" t="s">
        <v>849</v>
      </c>
      <c r="B280" s="32" t="s">
        <v>368</v>
      </c>
      <c r="C280" s="32" t="s">
        <v>394</v>
      </c>
      <c r="D280" s="32" t="s">
        <v>130</v>
      </c>
      <c r="E280" s="32" t="s">
        <v>130</v>
      </c>
      <c r="F280" s="32" t="s">
        <v>394</v>
      </c>
      <c r="G280" s="32" t="s">
        <v>130</v>
      </c>
    </row>
    <row r="281" spans="1:7">
      <c r="A281" s="32" t="s">
        <v>850</v>
      </c>
      <c r="B281" s="32" t="s">
        <v>368</v>
      </c>
      <c r="C281" s="32" t="s">
        <v>395</v>
      </c>
      <c r="D281" s="32" t="s">
        <v>130</v>
      </c>
      <c r="E281" s="32" t="s">
        <v>130</v>
      </c>
      <c r="F281" s="32" t="s">
        <v>395</v>
      </c>
      <c r="G281" s="32" t="s">
        <v>130</v>
      </c>
    </row>
    <row r="282" spans="1:7">
      <c r="A282" s="32" t="s">
        <v>851</v>
      </c>
      <c r="B282" s="32" t="s">
        <v>368</v>
      </c>
      <c r="C282" s="32" t="s">
        <v>396</v>
      </c>
      <c r="D282" s="32" t="s">
        <v>130</v>
      </c>
      <c r="E282" s="32" t="s">
        <v>130</v>
      </c>
      <c r="F282" s="32" t="s">
        <v>396</v>
      </c>
      <c r="G282" s="32" t="s">
        <v>130</v>
      </c>
    </row>
    <row r="283" spans="1:7">
      <c r="A283" s="32" t="s">
        <v>852</v>
      </c>
      <c r="B283" s="32" t="s">
        <v>368</v>
      </c>
      <c r="C283" s="32" t="s">
        <v>397</v>
      </c>
      <c r="D283" s="32" t="s">
        <v>130</v>
      </c>
      <c r="E283" s="32" t="s">
        <v>130</v>
      </c>
      <c r="F283" s="32" t="s">
        <v>358</v>
      </c>
      <c r="G283" s="32" t="s">
        <v>130</v>
      </c>
    </row>
    <row r="284" spans="1:7">
      <c r="A284" s="32" t="s">
        <v>853</v>
      </c>
      <c r="B284" s="32" t="s">
        <v>368</v>
      </c>
      <c r="C284" s="32" t="s">
        <v>398</v>
      </c>
      <c r="D284" s="32" t="s">
        <v>130</v>
      </c>
      <c r="E284" s="32" t="s">
        <v>130</v>
      </c>
      <c r="F284" s="32" t="s">
        <v>397</v>
      </c>
      <c r="G284" s="32" t="s">
        <v>130</v>
      </c>
    </row>
    <row r="285" spans="1:7">
      <c r="A285" s="32" t="s">
        <v>854</v>
      </c>
      <c r="B285" s="32" t="s">
        <v>368</v>
      </c>
      <c r="C285" s="32" t="s">
        <v>399</v>
      </c>
      <c r="D285" s="32" t="s">
        <v>130</v>
      </c>
      <c r="E285" s="32" t="s">
        <v>130</v>
      </c>
      <c r="F285" s="32" t="s">
        <v>398</v>
      </c>
      <c r="G285" s="32" t="s">
        <v>130</v>
      </c>
    </row>
    <row r="286" spans="1:7">
      <c r="A286" s="32" t="s">
        <v>855</v>
      </c>
      <c r="B286" s="32" t="s">
        <v>400</v>
      </c>
      <c r="C286" s="32" t="s">
        <v>217</v>
      </c>
      <c r="D286" s="32" t="s">
        <v>130</v>
      </c>
      <c r="E286" s="32" t="s">
        <v>130</v>
      </c>
      <c r="F286" s="32" t="s">
        <v>217</v>
      </c>
      <c r="G286" s="32" t="s">
        <v>130</v>
      </c>
    </row>
    <row r="287" spans="1:7">
      <c r="A287" s="32" t="s">
        <v>856</v>
      </c>
      <c r="B287" s="32" t="s">
        <v>400</v>
      </c>
      <c r="C287" s="32" t="s">
        <v>330</v>
      </c>
      <c r="D287" s="32" t="s">
        <v>130</v>
      </c>
      <c r="E287" s="32" t="s">
        <v>130</v>
      </c>
      <c r="F287" s="32" t="s">
        <v>330</v>
      </c>
      <c r="G287" s="32" t="s">
        <v>130</v>
      </c>
    </row>
    <row r="288" spans="1:7">
      <c r="A288" s="32" t="s">
        <v>857</v>
      </c>
      <c r="B288" s="32" t="s">
        <v>400</v>
      </c>
      <c r="C288" s="32" t="s">
        <v>401</v>
      </c>
      <c r="D288" s="32" t="s">
        <v>130</v>
      </c>
      <c r="E288" s="32" t="s">
        <v>130</v>
      </c>
      <c r="F288" s="32" t="s">
        <v>401</v>
      </c>
      <c r="G288" s="32" t="s">
        <v>130</v>
      </c>
    </row>
    <row r="289" spans="1:7">
      <c r="A289" s="32" t="s">
        <v>858</v>
      </c>
      <c r="B289" s="32" t="s">
        <v>400</v>
      </c>
      <c r="C289" s="32" t="s">
        <v>333</v>
      </c>
      <c r="D289" s="32" t="s">
        <v>130</v>
      </c>
      <c r="E289" s="32" t="s">
        <v>130</v>
      </c>
      <c r="F289" s="32" t="s">
        <v>333</v>
      </c>
      <c r="G289" s="32" t="s">
        <v>130</v>
      </c>
    </row>
    <row r="290" spans="1:7" ht="45">
      <c r="A290" s="32" t="s">
        <v>859</v>
      </c>
      <c r="B290" s="32" t="s">
        <v>400</v>
      </c>
      <c r="C290" s="32" t="s">
        <v>342</v>
      </c>
      <c r="D290" s="32" t="s">
        <v>130</v>
      </c>
      <c r="E290" s="32" t="s">
        <v>130</v>
      </c>
      <c r="F290" s="32" t="s">
        <v>342</v>
      </c>
      <c r="G290" s="32" t="s">
        <v>130</v>
      </c>
    </row>
    <row r="291" spans="1:7" ht="45">
      <c r="A291" s="32" t="s">
        <v>860</v>
      </c>
      <c r="B291" s="32" t="s">
        <v>400</v>
      </c>
      <c r="C291" s="32" t="s">
        <v>388</v>
      </c>
      <c r="D291" s="32" t="s">
        <v>130</v>
      </c>
      <c r="E291" s="32" t="s">
        <v>130</v>
      </c>
      <c r="F291" s="32" t="s">
        <v>388</v>
      </c>
      <c r="G291" s="32" t="s">
        <v>130</v>
      </c>
    </row>
    <row r="292" spans="1:7" ht="30">
      <c r="A292" s="32" t="s">
        <v>861</v>
      </c>
      <c r="B292" s="32" t="s">
        <v>400</v>
      </c>
      <c r="C292" s="32" t="s">
        <v>337</v>
      </c>
      <c r="D292" s="32" t="s">
        <v>130</v>
      </c>
      <c r="E292" s="32" t="s">
        <v>130</v>
      </c>
      <c r="F292" s="32" t="s">
        <v>337</v>
      </c>
      <c r="G292" s="32" t="s">
        <v>130</v>
      </c>
    </row>
    <row r="293" spans="1:7" ht="45">
      <c r="A293" s="32" t="s">
        <v>862</v>
      </c>
      <c r="B293" s="32" t="s">
        <v>400</v>
      </c>
      <c r="C293" s="32" t="s">
        <v>402</v>
      </c>
      <c r="D293" s="32" t="s">
        <v>130</v>
      </c>
      <c r="E293" s="32" t="s">
        <v>130</v>
      </c>
      <c r="F293" s="32" t="s">
        <v>402</v>
      </c>
      <c r="G293" s="32" t="s">
        <v>130</v>
      </c>
    </row>
    <row r="294" spans="1:7">
      <c r="A294" s="32" t="s">
        <v>863</v>
      </c>
      <c r="B294" s="32" t="s">
        <v>400</v>
      </c>
      <c r="C294" s="32" t="s">
        <v>403</v>
      </c>
      <c r="D294" s="32" t="s">
        <v>130</v>
      </c>
      <c r="E294" s="32" t="s">
        <v>130</v>
      </c>
      <c r="F294" s="32" t="s">
        <v>403</v>
      </c>
      <c r="G294" s="32" t="s">
        <v>130</v>
      </c>
    </row>
    <row r="295" spans="1:7">
      <c r="A295" s="32" t="s">
        <v>864</v>
      </c>
      <c r="B295" s="32" t="s">
        <v>400</v>
      </c>
      <c r="C295" s="32" t="s">
        <v>321</v>
      </c>
      <c r="D295" s="32" t="s">
        <v>130</v>
      </c>
      <c r="E295" s="32" t="s">
        <v>130</v>
      </c>
      <c r="F295" s="32" t="s">
        <v>321</v>
      </c>
      <c r="G295" s="32" t="s">
        <v>130</v>
      </c>
    </row>
    <row r="296" spans="1:7">
      <c r="A296" s="32" t="s">
        <v>865</v>
      </c>
      <c r="B296" s="32" t="s">
        <v>404</v>
      </c>
      <c r="C296" s="32" t="s">
        <v>405</v>
      </c>
      <c r="D296" s="32" t="s">
        <v>130</v>
      </c>
      <c r="E296" s="32" t="s">
        <v>130</v>
      </c>
      <c r="F296" s="32" t="s">
        <v>405</v>
      </c>
      <c r="G296" s="32" t="s">
        <v>130</v>
      </c>
    </row>
    <row r="297" spans="1:7">
      <c r="A297" s="32" t="s">
        <v>866</v>
      </c>
      <c r="B297" s="32" t="s">
        <v>404</v>
      </c>
      <c r="C297" s="32" t="s">
        <v>374</v>
      </c>
      <c r="D297" s="32" t="s">
        <v>130</v>
      </c>
      <c r="E297" s="32" t="s">
        <v>130</v>
      </c>
      <c r="F297" s="32" t="s">
        <v>374</v>
      </c>
      <c r="G297" s="32" t="s">
        <v>130</v>
      </c>
    </row>
    <row r="298" spans="1:7" ht="30">
      <c r="A298" s="32" t="s">
        <v>867</v>
      </c>
      <c r="B298" s="32" t="s">
        <v>404</v>
      </c>
      <c r="C298" s="32" t="s">
        <v>406</v>
      </c>
      <c r="D298" s="32" t="s">
        <v>130</v>
      </c>
      <c r="E298" s="32" t="s">
        <v>130</v>
      </c>
      <c r="F298" s="32" t="s">
        <v>406</v>
      </c>
      <c r="G298" s="32" t="s">
        <v>130</v>
      </c>
    </row>
    <row r="299" spans="1:7">
      <c r="A299" s="32" t="s">
        <v>868</v>
      </c>
      <c r="B299" s="32" t="s">
        <v>404</v>
      </c>
      <c r="C299" s="32" t="s">
        <v>375</v>
      </c>
      <c r="D299" s="32" t="s">
        <v>130</v>
      </c>
      <c r="E299" s="32" t="s">
        <v>130</v>
      </c>
      <c r="F299" s="32" t="s">
        <v>375</v>
      </c>
      <c r="G299" s="32" t="s">
        <v>130</v>
      </c>
    </row>
    <row r="300" spans="1:7">
      <c r="A300" s="32" t="s">
        <v>869</v>
      </c>
      <c r="B300" s="32" t="s">
        <v>404</v>
      </c>
      <c r="C300" s="32" t="s">
        <v>376</v>
      </c>
      <c r="D300" s="32" t="s">
        <v>130</v>
      </c>
      <c r="E300" s="32" t="s">
        <v>130</v>
      </c>
      <c r="F300" s="32" t="s">
        <v>376</v>
      </c>
      <c r="G300" s="32" t="s">
        <v>130</v>
      </c>
    </row>
    <row r="301" spans="1:7">
      <c r="A301" s="32" t="s">
        <v>870</v>
      </c>
      <c r="B301" s="32" t="s">
        <v>404</v>
      </c>
      <c r="C301" s="32" t="s">
        <v>407</v>
      </c>
      <c r="D301" s="32" t="s">
        <v>130</v>
      </c>
      <c r="E301" s="32" t="s">
        <v>130</v>
      </c>
      <c r="F301" s="32" t="s">
        <v>407</v>
      </c>
      <c r="G301" s="32" t="s">
        <v>130</v>
      </c>
    </row>
    <row r="302" spans="1:7" ht="45">
      <c r="A302" s="32" t="s">
        <v>871</v>
      </c>
      <c r="B302" s="32" t="s">
        <v>404</v>
      </c>
      <c r="C302" s="32" t="s">
        <v>408</v>
      </c>
      <c r="D302" s="32" t="s">
        <v>130</v>
      </c>
      <c r="E302" s="32" t="s">
        <v>130</v>
      </c>
      <c r="F302" s="32" t="s">
        <v>408</v>
      </c>
      <c r="G302" s="32" t="s">
        <v>130</v>
      </c>
    </row>
    <row r="303" spans="1:7" ht="45">
      <c r="A303" s="32" t="s">
        <v>872</v>
      </c>
      <c r="B303" s="32" t="s">
        <v>404</v>
      </c>
      <c r="C303" s="32" t="s">
        <v>409</v>
      </c>
      <c r="D303" s="32" t="s">
        <v>130</v>
      </c>
      <c r="E303" s="32" t="s">
        <v>130</v>
      </c>
      <c r="F303" s="32" t="s">
        <v>409</v>
      </c>
      <c r="G303" s="32" t="s">
        <v>130</v>
      </c>
    </row>
    <row r="304" spans="1:7">
      <c r="A304" s="32" t="s">
        <v>873</v>
      </c>
      <c r="B304" s="32" t="s">
        <v>404</v>
      </c>
      <c r="C304" s="32" t="s">
        <v>321</v>
      </c>
      <c r="D304" s="32" t="s">
        <v>130</v>
      </c>
      <c r="E304" s="32" t="s">
        <v>130</v>
      </c>
      <c r="F304" s="32" t="s">
        <v>321</v>
      </c>
      <c r="G304" s="32" t="s">
        <v>130</v>
      </c>
    </row>
    <row r="305" spans="1:7" ht="30">
      <c r="A305" s="32" t="s">
        <v>874</v>
      </c>
      <c r="B305" s="32" t="s">
        <v>410</v>
      </c>
      <c r="C305" s="32" t="s">
        <v>411</v>
      </c>
      <c r="D305" s="32" t="s">
        <v>130</v>
      </c>
      <c r="E305" s="32" t="s">
        <v>130</v>
      </c>
      <c r="F305" s="32" t="s">
        <v>411</v>
      </c>
      <c r="G305" s="32" t="s">
        <v>130</v>
      </c>
    </row>
    <row r="306" spans="1:7" ht="30">
      <c r="A306" s="32" t="s">
        <v>875</v>
      </c>
      <c r="B306" s="32" t="s">
        <v>410</v>
      </c>
      <c r="C306" s="32" t="s">
        <v>412</v>
      </c>
      <c r="D306" s="32" t="s">
        <v>130</v>
      </c>
      <c r="E306" s="32" t="s">
        <v>130</v>
      </c>
      <c r="F306" s="32" t="s">
        <v>412</v>
      </c>
      <c r="G306" s="32" t="s">
        <v>130</v>
      </c>
    </row>
    <row r="307" spans="1:7" ht="30">
      <c r="A307" s="32" t="s">
        <v>876</v>
      </c>
      <c r="B307" s="32" t="s">
        <v>410</v>
      </c>
      <c r="C307" s="32" t="s">
        <v>413</v>
      </c>
      <c r="D307" s="32" t="s">
        <v>130</v>
      </c>
      <c r="E307" s="32" t="s">
        <v>130</v>
      </c>
      <c r="F307" s="32" t="s">
        <v>413</v>
      </c>
      <c r="G307" s="32" t="s">
        <v>130</v>
      </c>
    </row>
    <row r="308" spans="1:7" ht="45">
      <c r="A308" s="32" t="s">
        <v>877</v>
      </c>
      <c r="B308" s="32" t="s">
        <v>410</v>
      </c>
      <c r="C308" s="32" t="s">
        <v>414</v>
      </c>
      <c r="D308" s="32" t="s">
        <v>130</v>
      </c>
      <c r="E308" s="32" t="s">
        <v>130</v>
      </c>
      <c r="F308" s="32" t="s">
        <v>414</v>
      </c>
      <c r="G308" s="32" t="s">
        <v>130</v>
      </c>
    </row>
    <row r="309" spans="1:7">
      <c r="A309" s="32" t="s">
        <v>878</v>
      </c>
      <c r="B309" s="32" t="s">
        <v>410</v>
      </c>
      <c r="C309" s="32" t="s">
        <v>415</v>
      </c>
      <c r="D309" s="32" t="s">
        <v>130</v>
      </c>
      <c r="E309" s="32" t="s">
        <v>130</v>
      </c>
      <c r="F309" s="32" t="s">
        <v>415</v>
      </c>
      <c r="G309" s="32" t="s">
        <v>130</v>
      </c>
    </row>
    <row r="310" spans="1:7">
      <c r="A310" s="32" t="s">
        <v>879</v>
      </c>
      <c r="B310" s="32" t="s">
        <v>410</v>
      </c>
      <c r="C310" s="32" t="s">
        <v>416</v>
      </c>
      <c r="D310" s="32" t="s">
        <v>130</v>
      </c>
      <c r="E310" s="32" t="s">
        <v>130</v>
      </c>
      <c r="F310" s="32" t="s">
        <v>416</v>
      </c>
      <c r="G310" s="32" t="s">
        <v>130</v>
      </c>
    </row>
    <row r="311" spans="1:7">
      <c r="A311" s="32" t="s">
        <v>880</v>
      </c>
      <c r="B311" s="32" t="s">
        <v>410</v>
      </c>
      <c r="C311" s="32" t="s">
        <v>417</v>
      </c>
      <c r="D311" s="32" t="s">
        <v>130</v>
      </c>
      <c r="E311" s="32" t="s">
        <v>130</v>
      </c>
      <c r="F311" s="32" t="s">
        <v>417</v>
      </c>
      <c r="G311" s="32" t="s">
        <v>130</v>
      </c>
    </row>
    <row r="312" spans="1:7">
      <c r="A312" s="32" t="s">
        <v>881</v>
      </c>
      <c r="B312" s="32" t="s">
        <v>410</v>
      </c>
      <c r="C312" s="32" t="s">
        <v>418</v>
      </c>
      <c r="D312" s="32" t="s">
        <v>130</v>
      </c>
      <c r="E312" s="32" t="s">
        <v>130</v>
      </c>
      <c r="F312" s="32" t="s">
        <v>418</v>
      </c>
      <c r="G312" s="32" t="s">
        <v>130</v>
      </c>
    </row>
    <row r="313" spans="1:7">
      <c r="A313" s="32" t="s">
        <v>882</v>
      </c>
      <c r="B313" s="32" t="s">
        <v>410</v>
      </c>
      <c r="C313" s="32" t="s">
        <v>419</v>
      </c>
      <c r="D313" s="32" t="s">
        <v>130</v>
      </c>
      <c r="E313" s="32" t="s">
        <v>130</v>
      </c>
      <c r="F313" s="32" t="s">
        <v>419</v>
      </c>
      <c r="G313" s="32" t="s">
        <v>130</v>
      </c>
    </row>
    <row r="314" spans="1:7">
      <c r="A314" s="32" t="s">
        <v>883</v>
      </c>
      <c r="B314" s="32" t="s">
        <v>410</v>
      </c>
      <c r="C314" s="32" t="s">
        <v>420</v>
      </c>
      <c r="D314" s="32" t="s">
        <v>130</v>
      </c>
      <c r="E314" s="32" t="s">
        <v>130</v>
      </c>
      <c r="F314" s="32" t="s">
        <v>420</v>
      </c>
      <c r="G314" s="32" t="s">
        <v>130</v>
      </c>
    </row>
    <row r="315" spans="1:7">
      <c r="A315" s="32" t="s">
        <v>884</v>
      </c>
      <c r="B315" s="32" t="s">
        <v>410</v>
      </c>
      <c r="C315" s="32" t="s">
        <v>421</v>
      </c>
      <c r="D315" s="32" t="s">
        <v>130</v>
      </c>
      <c r="E315" s="32" t="s">
        <v>130</v>
      </c>
      <c r="F315" s="32" t="s">
        <v>421</v>
      </c>
      <c r="G315" s="32" t="s">
        <v>130</v>
      </c>
    </row>
    <row r="316" spans="1:7">
      <c r="A316" s="32" t="s">
        <v>885</v>
      </c>
      <c r="B316" s="32" t="s">
        <v>410</v>
      </c>
      <c r="C316" s="32" t="s">
        <v>422</v>
      </c>
      <c r="D316" s="32" t="s">
        <v>130</v>
      </c>
      <c r="E316" s="32" t="s">
        <v>130</v>
      </c>
      <c r="F316" s="32" t="s">
        <v>422</v>
      </c>
      <c r="G316" s="32" t="s">
        <v>130</v>
      </c>
    </row>
    <row r="317" spans="1:7">
      <c r="A317" s="32" t="s">
        <v>886</v>
      </c>
      <c r="B317" s="32" t="s">
        <v>410</v>
      </c>
      <c r="C317" s="32" t="s">
        <v>423</v>
      </c>
      <c r="D317" s="32" t="s">
        <v>130</v>
      </c>
      <c r="E317" s="32" t="s">
        <v>130</v>
      </c>
      <c r="F317" s="32" t="s">
        <v>423</v>
      </c>
      <c r="G317" s="32" t="s">
        <v>130</v>
      </c>
    </row>
    <row r="318" spans="1:7">
      <c r="A318" s="32" t="s">
        <v>887</v>
      </c>
      <c r="B318" s="32" t="s">
        <v>410</v>
      </c>
      <c r="C318" s="32" t="s">
        <v>321</v>
      </c>
      <c r="D318" s="32" t="s">
        <v>130</v>
      </c>
      <c r="E318" s="32" t="s">
        <v>130</v>
      </c>
      <c r="F318" s="32" t="s">
        <v>321</v>
      </c>
      <c r="G318" s="32" t="s">
        <v>130</v>
      </c>
    </row>
    <row r="319" spans="1:7">
      <c r="A319" s="32" t="s">
        <v>888</v>
      </c>
      <c r="B319" s="32" t="s">
        <v>410</v>
      </c>
      <c r="C319" s="32" t="s">
        <v>350</v>
      </c>
      <c r="D319" s="32" t="s">
        <v>130</v>
      </c>
      <c r="E319" s="32" t="s">
        <v>130</v>
      </c>
      <c r="F319" s="32" t="s">
        <v>350</v>
      </c>
      <c r="G319" s="32" t="s">
        <v>130</v>
      </c>
    </row>
    <row r="320" spans="1:7" ht="30">
      <c r="A320" s="32" t="s">
        <v>889</v>
      </c>
      <c r="B320" s="32" t="s">
        <v>410</v>
      </c>
      <c r="C320" s="32" t="s">
        <v>424</v>
      </c>
      <c r="D320" s="32" t="s">
        <v>130</v>
      </c>
      <c r="E320" s="32" t="s">
        <v>130</v>
      </c>
      <c r="F320" s="32" t="s">
        <v>424</v>
      </c>
      <c r="G320" s="32" t="s">
        <v>130</v>
      </c>
    </row>
    <row r="321" spans="1:7" ht="45">
      <c r="A321" s="32" t="s">
        <v>890</v>
      </c>
      <c r="B321" s="32" t="s">
        <v>425</v>
      </c>
      <c r="C321" s="32" t="s">
        <v>426</v>
      </c>
      <c r="D321" s="32" t="s">
        <v>130</v>
      </c>
      <c r="E321" s="32" t="s">
        <v>130</v>
      </c>
      <c r="F321" s="32" t="s">
        <v>426</v>
      </c>
      <c r="G321" s="32" t="s">
        <v>130</v>
      </c>
    </row>
    <row r="322" spans="1:7" ht="30">
      <c r="A322" s="32" t="s">
        <v>891</v>
      </c>
      <c r="B322" s="32" t="s">
        <v>425</v>
      </c>
      <c r="C322" s="32" t="s">
        <v>341</v>
      </c>
      <c r="D322" s="32" t="s">
        <v>130</v>
      </c>
      <c r="E322" s="32" t="s">
        <v>130</v>
      </c>
      <c r="F322" s="32" t="s">
        <v>341</v>
      </c>
      <c r="G322" s="32" t="s">
        <v>130</v>
      </c>
    </row>
    <row r="323" spans="1:7" ht="30">
      <c r="A323" s="32" t="s">
        <v>892</v>
      </c>
      <c r="B323" s="32" t="s">
        <v>425</v>
      </c>
      <c r="C323" s="32" t="s">
        <v>427</v>
      </c>
      <c r="D323" s="32" t="s">
        <v>130</v>
      </c>
      <c r="E323" s="32" t="s">
        <v>130</v>
      </c>
      <c r="F323" s="32" t="s">
        <v>427</v>
      </c>
      <c r="G323" s="32" t="s">
        <v>130</v>
      </c>
    </row>
    <row r="324" spans="1:7" ht="30">
      <c r="A324" s="32" t="s">
        <v>893</v>
      </c>
      <c r="B324" s="32" t="s">
        <v>425</v>
      </c>
      <c r="C324" s="32" t="s">
        <v>217</v>
      </c>
      <c r="D324" s="32" t="s">
        <v>130</v>
      </c>
      <c r="E324" s="32" t="s">
        <v>130</v>
      </c>
      <c r="F324" s="32" t="s">
        <v>217</v>
      </c>
      <c r="G324" s="32" t="s">
        <v>130</v>
      </c>
    </row>
    <row r="325" spans="1:7" ht="30">
      <c r="A325" s="32" t="s">
        <v>894</v>
      </c>
      <c r="B325" s="32" t="s">
        <v>425</v>
      </c>
      <c r="C325" s="32" t="s">
        <v>428</v>
      </c>
      <c r="D325" s="32" t="s">
        <v>130</v>
      </c>
      <c r="E325" s="32" t="s">
        <v>130</v>
      </c>
      <c r="F325" s="32" t="s">
        <v>428</v>
      </c>
      <c r="G325" s="32" t="s">
        <v>130</v>
      </c>
    </row>
    <row r="326" spans="1:7" ht="30">
      <c r="A326" s="32" t="s">
        <v>895</v>
      </c>
      <c r="B326" s="32" t="s">
        <v>425</v>
      </c>
      <c r="C326" s="32" t="s">
        <v>429</v>
      </c>
      <c r="D326" s="32" t="s">
        <v>130</v>
      </c>
      <c r="E326" s="32" t="s">
        <v>130</v>
      </c>
      <c r="F326" s="32" t="s">
        <v>429</v>
      </c>
      <c r="G326" s="32" t="s">
        <v>130</v>
      </c>
    </row>
    <row r="327" spans="1:7" ht="30">
      <c r="A327" s="32" t="s">
        <v>896</v>
      </c>
      <c r="B327" s="32" t="s">
        <v>425</v>
      </c>
      <c r="C327" s="32" t="s">
        <v>430</v>
      </c>
      <c r="D327" s="32" t="s">
        <v>130</v>
      </c>
      <c r="E327" s="32" t="s">
        <v>130</v>
      </c>
      <c r="F327" s="32" t="s">
        <v>430</v>
      </c>
      <c r="G327" s="32" t="s">
        <v>130</v>
      </c>
    </row>
    <row r="328" spans="1:7" ht="30">
      <c r="A328" s="32" t="s">
        <v>897</v>
      </c>
      <c r="B328" s="32" t="s">
        <v>425</v>
      </c>
      <c r="C328" s="32" t="s">
        <v>431</v>
      </c>
      <c r="D328" s="32" t="s">
        <v>130</v>
      </c>
      <c r="E328" s="32" t="s">
        <v>130</v>
      </c>
      <c r="F328" s="32" t="s">
        <v>431</v>
      </c>
      <c r="G328" s="32" t="s">
        <v>130</v>
      </c>
    </row>
    <row r="329" spans="1:7" ht="30">
      <c r="A329" s="32" t="s">
        <v>898</v>
      </c>
      <c r="B329" s="32" t="s">
        <v>425</v>
      </c>
      <c r="C329" s="32" t="s">
        <v>284</v>
      </c>
      <c r="D329" s="32" t="s">
        <v>130</v>
      </c>
      <c r="E329" s="32" t="s">
        <v>130</v>
      </c>
      <c r="F329" s="32" t="s">
        <v>284</v>
      </c>
      <c r="G329" s="32" t="s">
        <v>130</v>
      </c>
    </row>
    <row r="330" spans="1:7" ht="45">
      <c r="A330" s="32" t="s">
        <v>899</v>
      </c>
      <c r="B330" s="32" t="s">
        <v>425</v>
      </c>
      <c r="C330" s="32" t="s">
        <v>342</v>
      </c>
      <c r="D330" s="32" t="s">
        <v>130</v>
      </c>
      <c r="E330" s="32" t="s">
        <v>130</v>
      </c>
      <c r="F330" s="32" t="s">
        <v>342</v>
      </c>
      <c r="G330" s="32" t="s">
        <v>130</v>
      </c>
    </row>
    <row r="331" spans="1:7" ht="45">
      <c r="A331" s="32" t="s">
        <v>900</v>
      </c>
      <c r="B331" s="32" t="s">
        <v>425</v>
      </c>
      <c r="C331" s="32" t="s">
        <v>388</v>
      </c>
      <c r="D331" s="32" t="s">
        <v>130</v>
      </c>
      <c r="E331" s="32" t="s">
        <v>130</v>
      </c>
      <c r="F331" s="32" t="s">
        <v>388</v>
      </c>
      <c r="G331" s="32" t="s">
        <v>130</v>
      </c>
    </row>
    <row r="332" spans="1:7" ht="30">
      <c r="A332" s="32" t="s">
        <v>901</v>
      </c>
      <c r="B332" s="32" t="s">
        <v>425</v>
      </c>
      <c r="C332" s="32" t="s">
        <v>337</v>
      </c>
      <c r="D332" s="32" t="s">
        <v>130</v>
      </c>
      <c r="E332" s="32" t="s">
        <v>130</v>
      </c>
      <c r="F332" s="32" t="s">
        <v>337</v>
      </c>
      <c r="G332" s="32" t="s">
        <v>130</v>
      </c>
    </row>
    <row r="333" spans="1:7" ht="45">
      <c r="A333" s="32" t="s">
        <v>902</v>
      </c>
      <c r="B333" s="32" t="s">
        <v>425</v>
      </c>
      <c r="C333" s="32" t="s">
        <v>402</v>
      </c>
      <c r="D333" s="32" t="s">
        <v>130</v>
      </c>
      <c r="E333" s="32" t="s">
        <v>130</v>
      </c>
      <c r="F333" s="32" t="s">
        <v>402</v>
      </c>
      <c r="G333" s="32" t="s">
        <v>130</v>
      </c>
    </row>
    <row r="334" spans="1:7" ht="30">
      <c r="A334" s="32" t="s">
        <v>903</v>
      </c>
      <c r="B334" s="32" t="s">
        <v>425</v>
      </c>
      <c r="C334" s="32" t="s">
        <v>321</v>
      </c>
      <c r="D334" s="32" t="s">
        <v>130</v>
      </c>
      <c r="E334" s="32" t="s">
        <v>130</v>
      </c>
      <c r="F334" s="32" t="s">
        <v>321</v>
      </c>
      <c r="G334" s="32" t="s">
        <v>130</v>
      </c>
    </row>
    <row r="335" spans="1:7" ht="45">
      <c r="A335" s="32" t="s">
        <v>904</v>
      </c>
      <c r="B335" s="32" t="s">
        <v>432</v>
      </c>
      <c r="C335" s="32" t="s">
        <v>433</v>
      </c>
      <c r="D335" s="32" t="s">
        <v>130</v>
      </c>
      <c r="E335" s="32" t="s">
        <v>130</v>
      </c>
      <c r="F335" s="32" t="s">
        <v>433</v>
      </c>
      <c r="G335" s="32" t="s">
        <v>130</v>
      </c>
    </row>
    <row r="336" spans="1:7">
      <c r="A336" s="32" t="s">
        <v>905</v>
      </c>
      <c r="B336" s="32" t="s">
        <v>432</v>
      </c>
      <c r="C336" s="32" t="s">
        <v>434</v>
      </c>
      <c r="D336" s="32" t="s">
        <v>130</v>
      </c>
      <c r="E336" s="32" t="s">
        <v>130</v>
      </c>
      <c r="F336" s="32" t="s">
        <v>434</v>
      </c>
      <c r="G336" s="32" t="s">
        <v>130</v>
      </c>
    </row>
    <row r="337" spans="1:7">
      <c r="A337" s="32" t="s">
        <v>906</v>
      </c>
      <c r="B337" s="32" t="s">
        <v>432</v>
      </c>
      <c r="C337" s="32" t="s">
        <v>435</v>
      </c>
      <c r="D337" s="32" t="s">
        <v>130</v>
      </c>
      <c r="E337" s="32" t="s">
        <v>130</v>
      </c>
      <c r="F337" s="32" t="s">
        <v>435</v>
      </c>
      <c r="G337" s="32" t="s">
        <v>130</v>
      </c>
    </row>
    <row r="338" spans="1:7">
      <c r="A338" s="32" t="s">
        <v>907</v>
      </c>
      <c r="B338" s="32" t="s">
        <v>432</v>
      </c>
      <c r="C338" s="32" t="s">
        <v>436</v>
      </c>
      <c r="D338" s="32" t="s">
        <v>130</v>
      </c>
      <c r="E338" s="32" t="s">
        <v>130</v>
      </c>
      <c r="F338" s="32" t="s">
        <v>436</v>
      </c>
      <c r="G338" s="32" t="s">
        <v>130</v>
      </c>
    </row>
    <row r="339" spans="1:7">
      <c r="A339" s="32" t="s">
        <v>908</v>
      </c>
      <c r="B339" s="32" t="s">
        <v>432</v>
      </c>
      <c r="C339" s="32" t="s">
        <v>352</v>
      </c>
      <c r="D339" s="32" t="s">
        <v>130</v>
      </c>
      <c r="E339" s="32" t="s">
        <v>130</v>
      </c>
      <c r="F339" s="32" t="s">
        <v>352</v>
      </c>
      <c r="G339" s="32" t="s">
        <v>130</v>
      </c>
    </row>
    <row r="340" spans="1:7">
      <c r="A340" s="32" t="s">
        <v>909</v>
      </c>
      <c r="B340" s="32" t="s">
        <v>432</v>
      </c>
      <c r="C340" s="32" t="s">
        <v>437</v>
      </c>
      <c r="D340" s="32" t="s">
        <v>130</v>
      </c>
      <c r="E340" s="32" t="s">
        <v>130</v>
      </c>
      <c r="F340" s="32" t="s">
        <v>437</v>
      </c>
      <c r="G340" s="32" t="s">
        <v>130</v>
      </c>
    </row>
    <row r="341" spans="1:7">
      <c r="A341" s="32" t="s">
        <v>910</v>
      </c>
      <c r="B341" s="32" t="s">
        <v>438</v>
      </c>
      <c r="C341" s="32" t="s">
        <v>405</v>
      </c>
      <c r="D341" s="32" t="s">
        <v>130</v>
      </c>
      <c r="E341" s="32" t="s">
        <v>130</v>
      </c>
      <c r="F341" s="32" t="s">
        <v>405</v>
      </c>
      <c r="G341" s="32" t="s">
        <v>130</v>
      </c>
    </row>
    <row r="342" spans="1:7" ht="30">
      <c r="A342" s="32" t="s">
        <v>911</v>
      </c>
      <c r="B342" s="32" t="s">
        <v>438</v>
      </c>
      <c r="C342" s="32" t="s">
        <v>439</v>
      </c>
      <c r="D342" s="32" t="s">
        <v>130</v>
      </c>
      <c r="E342" s="32" t="s">
        <v>130</v>
      </c>
      <c r="F342" s="32" t="s">
        <v>439</v>
      </c>
      <c r="G342" s="32" t="s">
        <v>130</v>
      </c>
    </row>
    <row r="343" spans="1:7" ht="30">
      <c r="A343" s="32" t="s">
        <v>912</v>
      </c>
      <c r="B343" s="32" t="s">
        <v>438</v>
      </c>
      <c r="C343" s="32" t="s">
        <v>440</v>
      </c>
      <c r="D343" s="32" t="s">
        <v>130</v>
      </c>
      <c r="E343" s="32" t="s">
        <v>130</v>
      </c>
      <c r="F343" s="32" t="s">
        <v>440</v>
      </c>
      <c r="G343" s="32" t="s">
        <v>130</v>
      </c>
    </row>
    <row r="344" spans="1:7">
      <c r="A344" s="32" t="s">
        <v>913</v>
      </c>
      <c r="B344" s="32" t="s">
        <v>438</v>
      </c>
      <c r="C344" s="32" t="s">
        <v>375</v>
      </c>
      <c r="D344" s="32" t="s">
        <v>130</v>
      </c>
      <c r="E344" s="32" t="s">
        <v>130</v>
      </c>
      <c r="F344" s="32" t="s">
        <v>375</v>
      </c>
      <c r="G344" s="32" t="s">
        <v>130</v>
      </c>
    </row>
    <row r="345" spans="1:7">
      <c r="A345" s="32" t="s">
        <v>914</v>
      </c>
      <c r="B345" s="32" t="s">
        <v>438</v>
      </c>
      <c r="C345" s="32" t="s">
        <v>376</v>
      </c>
      <c r="D345" s="32" t="s">
        <v>130</v>
      </c>
      <c r="E345" s="32" t="s">
        <v>130</v>
      </c>
      <c r="F345" s="32" t="s">
        <v>376</v>
      </c>
      <c r="G345" s="32" t="s">
        <v>130</v>
      </c>
    </row>
    <row r="346" spans="1:7" ht="30">
      <c r="A346" s="32" t="s">
        <v>915</v>
      </c>
      <c r="B346" s="32" t="s">
        <v>438</v>
      </c>
      <c r="C346" s="32" t="s">
        <v>441</v>
      </c>
      <c r="D346" s="32" t="s">
        <v>130</v>
      </c>
      <c r="E346" s="32" t="s">
        <v>130</v>
      </c>
      <c r="F346" s="32" t="s">
        <v>441</v>
      </c>
      <c r="G346" s="32" t="s">
        <v>130</v>
      </c>
    </row>
    <row r="347" spans="1:7">
      <c r="A347" s="32" t="s">
        <v>916</v>
      </c>
      <c r="B347" s="32" t="s">
        <v>438</v>
      </c>
      <c r="C347" s="32" t="s">
        <v>442</v>
      </c>
      <c r="D347" s="32" t="s">
        <v>130</v>
      </c>
      <c r="E347" s="32" t="s">
        <v>130</v>
      </c>
      <c r="F347" s="32" t="s">
        <v>442</v>
      </c>
      <c r="G347" s="32" t="s">
        <v>130</v>
      </c>
    </row>
    <row r="348" spans="1:7">
      <c r="A348" s="32" t="s">
        <v>917</v>
      </c>
      <c r="B348" s="32" t="s">
        <v>438</v>
      </c>
      <c r="C348" s="32" t="s">
        <v>382</v>
      </c>
      <c r="D348" s="32" t="s">
        <v>130</v>
      </c>
      <c r="E348" s="32" t="s">
        <v>130</v>
      </c>
      <c r="F348" s="32" t="s">
        <v>382</v>
      </c>
      <c r="G348" s="32" t="s">
        <v>130</v>
      </c>
    </row>
    <row r="349" spans="1:7">
      <c r="A349" s="32" t="s">
        <v>918</v>
      </c>
      <c r="B349" s="32" t="s">
        <v>438</v>
      </c>
      <c r="C349" s="32" t="s">
        <v>429</v>
      </c>
      <c r="D349" s="32" t="s">
        <v>130</v>
      </c>
      <c r="E349" s="32" t="s">
        <v>130</v>
      </c>
      <c r="F349" s="32" t="s">
        <v>429</v>
      </c>
      <c r="G349" s="32" t="s">
        <v>130</v>
      </c>
    </row>
    <row r="350" spans="1:7">
      <c r="A350" s="32" t="s">
        <v>919</v>
      </c>
      <c r="B350" s="32" t="s">
        <v>438</v>
      </c>
      <c r="C350" s="32" t="s">
        <v>430</v>
      </c>
      <c r="D350" s="32" t="s">
        <v>130</v>
      </c>
      <c r="E350" s="32" t="s">
        <v>130</v>
      </c>
      <c r="F350" s="32" t="s">
        <v>430</v>
      </c>
      <c r="G350" s="32" t="s">
        <v>130</v>
      </c>
    </row>
    <row r="351" spans="1:7" ht="30">
      <c r="A351" s="32" t="s">
        <v>920</v>
      </c>
      <c r="B351" s="32" t="s">
        <v>438</v>
      </c>
      <c r="C351" s="32" t="s">
        <v>443</v>
      </c>
      <c r="D351" s="32" t="s">
        <v>130</v>
      </c>
      <c r="E351" s="32" t="s">
        <v>130</v>
      </c>
      <c r="F351" s="32" t="s">
        <v>443</v>
      </c>
      <c r="G351" s="32" t="s">
        <v>130</v>
      </c>
    </row>
    <row r="352" spans="1:7">
      <c r="A352" s="32" t="s">
        <v>921</v>
      </c>
      <c r="B352" s="32" t="s">
        <v>438</v>
      </c>
      <c r="C352" s="32" t="s">
        <v>321</v>
      </c>
      <c r="D352" s="32" t="s">
        <v>130</v>
      </c>
      <c r="E352" s="32" t="s">
        <v>130</v>
      </c>
      <c r="F352" s="32" t="s">
        <v>321</v>
      </c>
      <c r="G352" s="32" t="s">
        <v>130</v>
      </c>
    </row>
    <row r="353" spans="1:7">
      <c r="A353" s="32" t="s">
        <v>922</v>
      </c>
      <c r="B353" s="32" t="s">
        <v>444</v>
      </c>
      <c r="C353" s="32" t="s">
        <v>358</v>
      </c>
      <c r="D353" s="32" t="s">
        <v>130</v>
      </c>
      <c r="E353" s="32" t="s">
        <v>130</v>
      </c>
      <c r="F353" s="32" t="s">
        <v>358</v>
      </c>
      <c r="G353" s="32" t="s">
        <v>130</v>
      </c>
    </row>
    <row r="354" spans="1:7">
      <c r="A354" s="32" t="s">
        <v>923</v>
      </c>
      <c r="B354" s="32" t="s">
        <v>444</v>
      </c>
      <c r="C354" s="32" t="s">
        <v>358</v>
      </c>
      <c r="D354" s="32" t="s">
        <v>130</v>
      </c>
      <c r="E354" s="32" t="s">
        <v>130</v>
      </c>
      <c r="F354" s="32" t="s">
        <v>358</v>
      </c>
      <c r="G354" s="32" t="s">
        <v>130</v>
      </c>
    </row>
    <row r="355" spans="1:7">
      <c r="A355" s="32" t="s">
        <v>924</v>
      </c>
      <c r="B355" s="32" t="s">
        <v>444</v>
      </c>
      <c r="C355" s="32" t="s">
        <v>445</v>
      </c>
      <c r="D355" s="32" t="s">
        <v>130</v>
      </c>
      <c r="E355" s="32" t="s">
        <v>130</v>
      </c>
      <c r="F355" s="32" t="s">
        <v>445</v>
      </c>
      <c r="G355" s="32" t="s">
        <v>130</v>
      </c>
    </row>
    <row r="356" spans="1:7" ht="30">
      <c r="A356" s="32" t="s">
        <v>925</v>
      </c>
      <c r="B356" s="32" t="s">
        <v>444</v>
      </c>
      <c r="C356" s="32" t="s">
        <v>446</v>
      </c>
      <c r="D356" s="32" t="s">
        <v>130</v>
      </c>
      <c r="E356" s="32" t="s">
        <v>130</v>
      </c>
      <c r="F356" s="32" t="s">
        <v>446</v>
      </c>
      <c r="G356" s="32" t="s">
        <v>130</v>
      </c>
    </row>
    <row r="357" spans="1:7" ht="30">
      <c r="A357" s="32" t="s">
        <v>926</v>
      </c>
      <c r="B357" s="32" t="s">
        <v>456</v>
      </c>
      <c r="C357" s="32" t="s">
        <v>457</v>
      </c>
      <c r="D357" s="32" t="s">
        <v>130</v>
      </c>
      <c r="E357" s="32" t="s">
        <v>130</v>
      </c>
      <c r="F357" s="32" t="s">
        <v>457</v>
      </c>
      <c r="G357" s="32" t="s">
        <v>130</v>
      </c>
    </row>
    <row r="358" spans="1:7">
      <c r="A358" s="32" t="s">
        <v>927</v>
      </c>
      <c r="B358" s="32" t="s">
        <v>456</v>
      </c>
      <c r="C358" s="32" t="s">
        <v>458</v>
      </c>
      <c r="D358" s="32" t="s">
        <v>130</v>
      </c>
      <c r="E358" s="32" t="s">
        <v>130</v>
      </c>
      <c r="F358" s="32" t="s">
        <v>458</v>
      </c>
      <c r="G358" s="32" t="s">
        <v>130</v>
      </c>
    </row>
    <row r="359" spans="1:7">
      <c r="A359" s="32" t="s">
        <v>928</v>
      </c>
      <c r="B359" s="32" t="s">
        <v>456</v>
      </c>
      <c r="C359" s="32" t="s">
        <v>375</v>
      </c>
      <c r="D359" s="32" t="s">
        <v>130</v>
      </c>
      <c r="E359" s="32" t="s">
        <v>130</v>
      </c>
      <c r="F359" s="32" t="s">
        <v>375</v>
      </c>
      <c r="G359" s="32" t="s">
        <v>130</v>
      </c>
    </row>
    <row r="360" spans="1:7">
      <c r="A360" s="32" t="s">
        <v>929</v>
      </c>
      <c r="B360" s="32" t="s">
        <v>456</v>
      </c>
      <c r="C360" s="32" t="s">
        <v>459</v>
      </c>
      <c r="D360" s="32" t="s">
        <v>130</v>
      </c>
      <c r="E360" s="32" t="s">
        <v>130</v>
      </c>
      <c r="F360" s="32" t="s">
        <v>459</v>
      </c>
      <c r="G360" s="32" t="s">
        <v>130</v>
      </c>
    </row>
    <row r="361" spans="1:7">
      <c r="A361" s="32" t="s">
        <v>930</v>
      </c>
      <c r="B361" s="32" t="s">
        <v>456</v>
      </c>
      <c r="C361" s="32" t="s">
        <v>460</v>
      </c>
      <c r="D361" s="32" t="s">
        <v>130</v>
      </c>
      <c r="E361" s="32" t="s">
        <v>130</v>
      </c>
      <c r="F361" s="32" t="s">
        <v>460</v>
      </c>
      <c r="G361" s="32" t="s">
        <v>130</v>
      </c>
    </row>
    <row r="362" spans="1:7">
      <c r="A362" s="32" t="s">
        <v>931</v>
      </c>
      <c r="B362" s="32" t="s">
        <v>456</v>
      </c>
      <c r="C362" s="32" t="s">
        <v>461</v>
      </c>
      <c r="D362" s="32" t="s">
        <v>130</v>
      </c>
      <c r="E362" s="32" t="s">
        <v>130</v>
      </c>
      <c r="F362" s="32" t="s">
        <v>461</v>
      </c>
      <c r="G362" s="32" t="s">
        <v>130</v>
      </c>
    </row>
    <row r="363" spans="1:7">
      <c r="A363" s="32" t="s">
        <v>932</v>
      </c>
      <c r="B363" s="32" t="s">
        <v>456</v>
      </c>
      <c r="C363" s="32" t="s">
        <v>462</v>
      </c>
      <c r="D363" s="32" t="s">
        <v>130</v>
      </c>
      <c r="E363" s="32" t="s">
        <v>130</v>
      </c>
      <c r="F363" s="32" t="s">
        <v>462</v>
      </c>
      <c r="G363" s="32" t="s">
        <v>130</v>
      </c>
    </row>
    <row r="364" spans="1:7">
      <c r="A364" s="32" t="s">
        <v>933</v>
      </c>
      <c r="B364" s="32" t="s">
        <v>456</v>
      </c>
      <c r="C364" s="32" t="s">
        <v>463</v>
      </c>
      <c r="D364" s="32" t="s">
        <v>130</v>
      </c>
      <c r="E364" s="32" t="s">
        <v>130</v>
      </c>
      <c r="F364" s="32" t="s">
        <v>463</v>
      </c>
      <c r="G364" s="32" t="s">
        <v>130</v>
      </c>
    </row>
    <row r="365" spans="1:7" ht="90">
      <c r="A365" s="32" t="s">
        <v>934</v>
      </c>
      <c r="B365" s="32" t="s">
        <v>456</v>
      </c>
      <c r="C365" s="32" t="s">
        <v>464</v>
      </c>
      <c r="D365" s="32" t="s">
        <v>130</v>
      </c>
      <c r="E365" s="32" t="s">
        <v>130</v>
      </c>
      <c r="F365" s="32" t="s">
        <v>464</v>
      </c>
      <c r="G365" s="32" t="s">
        <v>130</v>
      </c>
    </row>
    <row r="366" spans="1:7">
      <c r="A366" s="32" t="s">
        <v>935</v>
      </c>
      <c r="B366" s="32" t="s">
        <v>456</v>
      </c>
      <c r="C366" s="32" t="s">
        <v>465</v>
      </c>
      <c r="D366" s="32" t="s">
        <v>130</v>
      </c>
      <c r="E366" s="32" t="s">
        <v>130</v>
      </c>
      <c r="F366" s="32" t="s">
        <v>465</v>
      </c>
      <c r="G366" s="32" t="s">
        <v>130</v>
      </c>
    </row>
    <row r="367" spans="1:7" ht="30">
      <c r="A367" s="32" t="s">
        <v>936</v>
      </c>
      <c r="B367" s="32" t="s">
        <v>456</v>
      </c>
      <c r="C367" s="32" t="s">
        <v>466</v>
      </c>
      <c r="D367" s="32" t="s">
        <v>130</v>
      </c>
      <c r="E367" s="32" t="s">
        <v>130</v>
      </c>
      <c r="F367" s="32" t="s">
        <v>466</v>
      </c>
      <c r="G367" s="32" t="s">
        <v>130</v>
      </c>
    </row>
    <row r="368" spans="1:7">
      <c r="A368" s="32" t="s">
        <v>937</v>
      </c>
      <c r="B368" s="32" t="s">
        <v>456</v>
      </c>
      <c r="C368" s="32" t="s">
        <v>430</v>
      </c>
      <c r="D368" s="32" t="s">
        <v>130</v>
      </c>
      <c r="E368" s="32" t="s">
        <v>130</v>
      </c>
      <c r="F368" s="32" t="s">
        <v>430</v>
      </c>
      <c r="G368" s="32" t="s">
        <v>130</v>
      </c>
    </row>
    <row r="369" spans="1:7">
      <c r="A369" s="32" t="s">
        <v>938</v>
      </c>
      <c r="B369" s="32" t="s">
        <v>456</v>
      </c>
      <c r="C369" s="32" t="s">
        <v>467</v>
      </c>
      <c r="D369" s="32" t="s">
        <v>130</v>
      </c>
      <c r="E369" s="32" t="s">
        <v>130</v>
      </c>
      <c r="F369" s="32" t="s">
        <v>467</v>
      </c>
      <c r="G369" s="32" t="s">
        <v>130</v>
      </c>
    </row>
    <row r="370" spans="1:7">
      <c r="A370" s="32" t="s">
        <v>939</v>
      </c>
      <c r="B370" s="32" t="s">
        <v>456</v>
      </c>
      <c r="C370" s="32" t="s">
        <v>468</v>
      </c>
      <c r="D370" s="32" t="s">
        <v>130</v>
      </c>
      <c r="E370" s="32" t="s">
        <v>130</v>
      </c>
      <c r="F370" s="32" t="s">
        <v>468</v>
      </c>
      <c r="G370" s="32" t="s">
        <v>130</v>
      </c>
    </row>
    <row r="371" spans="1:7" ht="30">
      <c r="A371" s="32" t="s">
        <v>940</v>
      </c>
      <c r="B371" s="32" t="s">
        <v>456</v>
      </c>
      <c r="C371" s="32" t="s">
        <v>469</v>
      </c>
      <c r="D371" s="32" t="s">
        <v>130</v>
      </c>
      <c r="E371" s="32" t="s">
        <v>130</v>
      </c>
      <c r="F371" s="32" t="s">
        <v>469</v>
      </c>
      <c r="G371" s="32" t="s">
        <v>130</v>
      </c>
    </row>
    <row r="372" spans="1:7">
      <c r="A372" s="32" t="s">
        <v>941</v>
      </c>
      <c r="B372" s="32" t="s">
        <v>456</v>
      </c>
      <c r="C372" s="32" t="s">
        <v>470</v>
      </c>
      <c r="D372" s="32" t="s">
        <v>130</v>
      </c>
      <c r="E372" s="32" t="s">
        <v>130</v>
      </c>
      <c r="F372" s="32" t="s">
        <v>470</v>
      </c>
      <c r="G372" s="32" t="s">
        <v>130</v>
      </c>
    </row>
    <row r="373" spans="1:7">
      <c r="A373" s="32" t="s">
        <v>942</v>
      </c>
      <c r="B373" s="32" t="s">
        <v>456</v>
      </c>
      <c r="C373" s="32" t="s">
        <v>471</v>
      </c>
      <c r="D373" s="32" t="s">
        <v>130</v>
      </c>
      <c r="E373" s="32" t="s">
        <v>130</v>
      </c>
      <c r="F373" s="32" t="s">
        <v>471</v>
      </c>
      <c r="G373" s="32" t="s">
        <v>130</v>
      </c>
    </row>
    <row r="374" spans="1:7" ht="30">
      <c r="A374" s="32" t="s">
        <v>943</v>
      </c>
      <c r="B374" s="32" t="s">
        <v>456</v>
      </c>
      <c r="C374" s="32" t="s">
        <v>472</v>
      </c>
      <c r="D374" s="32" t="s">
        <v>130</v>
      </c>
      <c r="E374" s="32" t="s">
        <v>130</v>
      </c>
      <c r="F374" s="32" t="s">
        <v>472</v>
      </c>
      <c r="G374" s="32" t="s">
        <v>130</v>
      </c>
    </row>
    <row r="375" spans="1:7">
      <c r="A375" s="32" t="s">
        <v>944</v>
      </c>
      <c r="B375" s="32" t="s">
        <v>456</v>
      </c>
      <c r="C375" s="32" t="s">
        <v>473</v>
      </c>
      <c r="D375" s="32" t="s">
        <v>130</v>
      </c>
      <c r="E375" s="32" t="s">
        <v>130</v>
      </c>
      <c r="F375" s="32" t="s">
        <v>473</v>
      </c>
      <c r="G375" s="32" t="s">
        <v>130</v>
      </c>
    </row>
    <row r="376" spans="1:7">
      <c r="A376" s="32" t="s">
        <v>945</v>
      </c>
      <c r="B376" s="32" t="s">
        <v>474</v>
      </c>
      <c r="C376" s="32" t="s">
        <v>475</v>
      </c>
      <c r="D376" s="32" t="s">
        <v>130</v>
      </c>
      <c r="E376" s="32" t="s">
        <v>130</v>
      </c>
      <c r="F376" s="32" t="s">
        <v>475</v>
      </c>
      <c r="G376" s="32" t="s">
        <v>130</v>
      </c>
    </row>
    <row r="377" spans="1:7">
      <c r="A377" s="32" t="s">
        <v>946</v>
      </c>
      <c r="B377" s="32" t="s">
        <v>474</v>
      </c>
      <c r="C377" s="32" t="s">
        <v>476</v>
      </c>
      <c r="D377" s="32" t="s">
        <v>130</v>
      </c>
      <c r="E377" s="32" t="s">
        <v>130</v>
      </c>
      <c r="F377" s="32" t="s">
        <v>476</v>
      </c>
      <c r="G377" s="32" t="s">
        <v>130</v>
      </c>
    </row>
    <row r="378" spans="1:7" ht="30">
      <c r="A378" s="32" t="s">
        <v>947</v>
      </c>
      <c r="B378" s="32" t="s">
        <v>474</v>
      </c>
      <c r="C378" s="32" t="s">
        <v>477</v>
      </c>
      <c r="D378" s="32" t="s">
        <v>130</v>
      </c>
      <c r="E378" s="32" t="s">
        <v>130</v>
      </c>
      <c r="F378" s="32" t="s">
        <v>477</v>
      </c>
      <c r="G378" s="32" t="s">
        <v>130</v>
      </c>
    </row>
    <row r="379" spans="1:7" ht="30">
      <c r="A379" s="32" t="s">
        <v>948</v>
      </c>
      <c r="B379" s="32" t="s">
        <v>474</v>
      </c>
      <c r="C379" s="32" t="s">
        <v>478</v>
      </c>
      <c r="D379" s="32" t="s">
        <v>130</v>
      </c>
      <c r="E379" s="32" t="s">
        <v>130</v>
      </c>
      <c r="F379" s="32" t="s">
        <v>478</v>
      </c>
      <c r="G379" s="32" t="s">
        <v>130</v>
      </c>
    </row>
    <row r="380" spans="1:7" ht="30">
      <c r="A380" s="32" t="s">
        <v>949</v>
      </c>
      <c r="B380" s="32" t="s">
        <v>479</v>
      </c>
      <c r="C380" s="32" t="s">
        <v>480</v>
      </c>
      <c r="D380" s="32" t="s">
        <v>130</v>
      </c>
      <c r="E380" s="32" t="s">
        <v>130</v>
      </c>
      <c r="F380" s="32" t="s">
        <v>480</v>
      </c>
      <c r="G380" s="32" t="s">
        <v>130</v>
      </c>
    </row>
    <row r="381" spans="1:7">
      <c r="A381" s="32" t="s">
        <v>950</v>
      </c>
      <c r="B381" s="32" t="s">
        <v>479</v>
      </c>
      <c r="C381" s="32" t="s">
        <v>481</v>
      </c>
      <c r="D381" s="32" t="s">
        <v>130</v>
      </c>
      <c r="E381" s="32" t="s">
        <v>130</v>
      </c>
      <c r="F381" s="32" t="s">
        <v>481</v>
      </c>
      <c r="G381" s="32" t="s">
        <v>130</v>
      </c>
    </row>
    <row r="382" spans="1:7" ht="45">
      <c r="A382" s="32" t="s">
        <v>951</v>
      </c>
      <c r="B382" s="32" t="s">
        <v>490</v>
      </c>
      <c r="C382" s="32" t="s">
        <v>491</v>
      </c>
      <c r="D382" s="32" t="s">
        <v>130</v>
      </c>
      <c r="E382" s="32" t="s">
        <v>130</v>
      </c>
      <c r="F382" s="32" t="s">
        <v>491</v>
      </c>
      <c r="G382" s="32" t="s">
        <v>130</v>
      </c>
    </row>
    <row r="383" spans="1:7" ht="30">
      <c r="A383" s="32" t="s">
        <v>952</v>
      </c>
      <c r="B383" s="32" t="s">
        <v>492</v>
      </c>
      <c r="C383" s="32" t="s">
        <v>493</v>
      </c>
      <c r="D383" s="32" t="s">
        <v>130</v>
      </c>
      <c r="E383" s="32" t="s">
        <v>130</v>
      </c>
      <c r="F383" s="32" t="s">
        <v>493</v>
      </c>
      <c r="G383" s="32" t="s">
        <v>130</v>
      </c>
    </row>
    <row r="384" spans="1:7" ht="30">
      <c r="A384" s="32" t="s">
        <v>953</v>
      </c>
      <c r="B384" s="32" t="s">
        <v>492</v>
      </c>
      <c r="C384" s="32" t="s">
        <v>494</v>
      </c>
      <c r="D384" s="32" t="s">
        <v>130</v>
      </c>
      <c r="E384" s="32" t="s">
        <v>130</v>
      </c>
      <c r="F384" s="32" t="s">
        <v>494</v>
      </c>
      <c r="G384" s="32" t="s">
        <v>130</v>
      </c>
    </row>
    <row r="385" spans="1:7" ht="30">
      <c r="A385" s="32" t="s">
        <v>954</v>
      </c>
      <c r="B385" s="32" t="s">
        <v>492</v>
      </c>
      <c r="C385" s="32" t="s">
        <v>495</v>
      </c>
      <c r="D385" s="32" t="s">
        <v>130</v>
      </c>
      <c r="E385" s="32" t="s">
        <v>130</v>
      </c>
      <c r="F385" s="32" t="s">
        <v>495</v>
      </c>
      <c r="G385" s="32" t="s">
        <v>130</v>
      </c>
    </row>
    <row r="386" spans="1:7" ht="30">
      <c r="A386" s="32" t="s">
        <v>955</v>
      </c>
      <c r="B386" s="32" t="s">
        <v>492</v>
      </c>
      <c r="C386" s="32" t="s">
        <v>496</v>
      </c>
      <c r="D386" s="32" t="s">
        <v>130</v>
      </c>
      <c r="E386" s="32" t="s">
        <v>130</v>
      </c>
      <c r="F386" s="32" t="s">
        <v>496</v>
      </c>
      <c r="G386" s="32" t="s">
        <v>130</v>
      </c>
    </row>
    <row r="387" spans="1:7" ht="30">
      <c r="A387" s="32" t="s">
        <v>956</v>
      </c>
      <c r="B387" s="32" t="s">
        <v>492</v>
      </c>
      <c r="C387" s="32" t="s">
        <v>497</v>
      </c>
      <c r="D387" s="32" t="s">
        <v>130</v>
      </c>
      <c r="E387" s="32" t="s">
        <v>130</v>
      </c>
      <c r="F387" s="32" t="s">
        <v>497</v>
      </c>
      <c r="G387" s="32" t="s">
        <v>130</v>
      </c>
    </row>
    <row r="388" spans="1:7" ht="30">
      <c r="A388" s="32" t="s">
        <v>957</v>
      </c>
      <c r="B388" s="32" t="s">
        <v>492</v>
      </c>
      <c r="C388" s="32" t="s">
        <v>498</v>
      </c>
      <c r="D388" s="32" t="s">
        <v>130</v>
      </c>
      <c r="E388" s="32" t="s">
        <v>130</v>
      </c>
      <c r="F388" s="32" t="s">
        <v>498</v>
      </c>
      <c r="G388" s="32" t="s">
        <v>130</v>
      </c>
    </row>
    <row r="389" spans="1:7" ht="30">
      <c r="A389" s="32" t="s">
        <v>958</v>
      </c>
      <c r="B389" s="32" t="s">
        <v>492</v>
      </c>
      <c r="C389" s="32" t="s">
        <v>499</v>
      </c>
      <c r="D389" s="32" t="s">
        <v>130</v>
      </c>
      <c r="E389" s="32" t="s">
        <v>130</v>
      </c>
      <c r="F389" s="32" t="s">
        <v>499</v>
      </c>
      <c r="G389" s="32" t="s">
        <v>130</v>
      </c>
    </row>
    <row r="390" spans="1:7" ht="30">
      <c r="A390" s="32" t="s">
        <v>959</v>
      </c>
      <c r="B390" s="32" t="s">
        <v>500</v>
      </c>
      <c r="C390" s="32" t="s">
        <v>501</v>
      </c>
      <c r="D390" s="32" t="s">
        <v>130</v>
      </c>
      <c r="E390" s="32" t="s">
        <v>130</v>
      </c>
      <c r="F390" s="32" t="s">
        <v>501</v>
      </c>
      <c r="G390" s="32" t="s">
        <v>130</v>
      </c>
    </row>
    <row r="391" spans="1:7" ht="30">
      <c r="A391" s="32" t="s">
        <v>960</v>
      </c>
      <c r="B391" s="32" t="s">
        <v>500</v>
      </c>
      <c r="C391" s="32" t="s">
        <v>502</v>
      </c>
      <c r="D391" s="32" t="s">
        <v>130</v>
      </c>
      <c r="E391" s="32" t="s">
        <v>130</v>
      </c>
      <c r="F391" s="32" t="s">
        <v>502</v>
      </c>
      <c r="G391" s="32" t="s">
        <v>130</v>
      </c>
    </row>
    <row r="392" spans="1:7">
      <c r="A392" s="32" t="s">
        <v>961</v>
      </c>
      <c r="B392" s="32" t="s">
        <v>503</v>
      </c>
      <c r="C392" s="32" t="s">
        <v>504</v>
      </c>
      <c r="D392" s="32" t="s">
        <v>130</v>
      </c>
      <c r="E392" s="32" t="s">
        <v>130</v>
      </c>
      <c r="F392" s="32" t="s">
        <v>504</v>
      </c>
      <c r="G392" s="32" t="s">
        <v>130</v>
      </c>
    </row>
    <row r="393" spans="1:7" ht="30">
      <c r="A393" s="32" t="s">
        <v>962</v>
      </c>
      <c r="B393" s="32" t="s">
        <v>503</v>
      </c>
      <c r="C393" s="32" t="s">
        <v>505</v>
      </c>
      <c r="D393" s="32" t="s">
        <v>130</v>
      </c>
      <c r="E393" s="32" t="s">
        <v>130</v>
      </c>
      <c r="F393" s="32" t="s">
        <v>505</v>
      </c>
      <c r="G393" s="32" t="s">
        <v>130</v>
      </c>
    </row>
    <row r="394" spans="1:7" ht="30">
      <c r="A394" s="32" t="s">
        <v>963</v>
      </c>
      <c r="B394" s="32" t="s">
        <v>503</v>
      </c>
      <c r="C394" s="32" t="s">
        <v>506</v>
      </c>
      <c r="D394" s="32" t="s">
        <v>130</v>
      </c>
      <c r="E394" s="32" t="s">
        <v>130</v>
      </c>
      <c r="F394" s="32" t="s">
        <v>506</v>
      </c>
      <c r="G394" s="32" t="s">
        <v>130</v>
      </c>
    </row>
    <row r="395" spans="1:7">
      <c r="A395" s="32" t="s">
        <v>964</v>
      </c>
      <c r="B395" s="32" t="s">
        <v>503</v>
      </c>
      <c r="C395" s="32" t="s">
        <v>507</v>
      </c>
      <c r="D395" s="32" t="s">
        <v>130</v>
      </c>
      <c r="E395" s="32" t="s">
        <v>130</v>
      </c>
      <c r="F395" s="32" t="s">
        <v>507</v>
      </c>
      <c r="G395" s="32" t="s">
        <v>130</v>
      </c>
    </row>
    <row r="396" spans="1:7">
      <c r="A396" s="32" t="s">
        <v>965</v>
      </c>
      <c r="B396" s="32" t="s">
        <v>508</v>
      </c>
      <c r="C396" s="32" t="s">
        <v>509</v>
      </c>
      <c r="D396" s="32" t="s">
        <v>130</v>
      </c>
      <c r="E396" s="32" t="s">
        <v>130</v>
      </c>
      <c r="F396" s="32" t="s">
        <v>509</v>
      </c>
      <c r="G396" s="32" t="s">
        <v>130</v>
      </c>
    </row>
    <row r="397" spans="1:7" ht="45">
      <c r="A397" s="32" t="s">
        <v>966</v>
      </c>
      <c r="B397" s="32" t="s">
        <v>508</v>
      </c>
      <c r="C397" s="32" t="s">
        <v>510</v>
      </c>
      <c r="D397" s="32" t="s">
        <v>130</v>
      </c>
      <c r="E397" s="32" t="s">
        <v>130</v>
      </c>
      <c r="F397" s="32" t="s">
        <v>510</v>
      </c>
      <c r="G397" s="32" t="s">
        <v>130</v>
      </c>
    </row>
    <row r="398" spans="1:7">
      <c r="A398" s="32" t="s">
        <v>967</v>
      </c>
      <c r="B398" s="32" t="s">
        <v>508</v>
      </c>
      <c r="C398" s="32" t="s">
        <v>511</v>
      </c>
      <c r="D398" s="32" t="s">
        <v>130</v>
      </c>
      <c r="E398" s="32" t="s">
        <v>130</v>
      </c>
      <c r="F398" s="32" t="s">
        <v>511</v>
      </c>
      <c r="G398" s="32" t="s">
        <v>130</v>
      </c>
    </row>
    <row r="399" spans="1:7" ht="30">
      <c r="A399" s="32" t="s">
        <v>968</v>
      </c>
      <c r="B399" s="32" t="s">
        <v>512</v>
      </c>
      <c r="C399" s="32" t="s">
        <v>513</v>
      </c>
      <c r="D399" s="32" t="s">
        <v>130</v>
      </c>
      <c r="E399" s="32" t="s">
        <v>130</v>
      </c>
      <c r="F399" s="32" t="s">
        <v>513</v>
      </c>
      <c r="G399" s="32" t="s">
        <v>130</v>
      </c>
    </row>
    <row r="400" spans="1:7" ht="30">
      <c r="A400" s="32" t="s">
        <v>969</v>
      </c>
      <c r="B400" s="32" t="s">
        <v>512</v>
      </c>
      <c r="C400" s="32" t="s">
        <v>514</v>
      </c>
      <c r="D400" s="32" t="s">
        <v>130</v>
      </c>
      <c r="E400" s="32" t="s">
        <v>130</v>
      </c>
      <c r="F400" s="32" t="s">
        <v>514</v>
      </c>
      <c r="G400" s="32" t="s">
        <v>130</v>
      </c>
    </row>
    <row r="401" spans="1:7" ht="30">
      <c r="A401" s="32" t="s">
        <v>970</v>
      </c>
      <c r="B401" s="32" t="s">
        <v>512</v>
      </c>
      <c r="C401" s="32" t="s">
        <v>515</v>
      </c>
      <c r="D401" s="32" t="s">
        <v>130</v>
      </c>
      <c r="E401" s="32" t="s">
        <v>130</v>
      </c>
      <c r="F401" s="32" t="s">
        <v>515</v>
      </c>
      <c r="G401" s="32" t="s">
        <v>130</v>
      </c>
    </row>
    <row r="402" spans="1:7" ht="30">
      <c r="A402" s="32" t="s">
        <v>971</v>
      </c>
      <c r="B402" s="32" t="s">
        <v>512</v>
      </c>
      <c r="C402" s="32" t="s">
        <v>516</v>
      </c>
      <c r="D402" s="32" t="s">
        <v>130</v>
      </c>
      <c r="E402" s="32" t="s">
        <v>130</v>
      </c>
      <c r="F402" s="32" t="s">
        <v>516</v>
      </c>
      <c r="G402" s="32" t="s">
        <v>130</v>
      </c>
    </row>
    <row r="403" spans="1:7" ht="30">
      <c r="A403" s="32" t="s">
        <v>972</v>
      </c>
      <c r="B403" s="32" t="s">
        <v>512</v>
      </c>
      <c r="C403" s="32" t="s">
        <v>517</v>
      </c>
      <c r="D403" s="32" t="s">
        <v>130</v>
      </c>
      <c r="E403" s="32" t="s">
        <v>130</v>
      </c>
      <c r="F403" s="32" t="s">
        <v>517</v>
      </c>
      <c r="G403" s="32" t="s">
        <v>130</v>
      </c>
    </row>
    <row r="404" spans="1:7">
      <c r="A404" s="32" t="s">
        <v>973</v>
      </c>
      <c r="B404" s="32" t="s">
        <v>508</v>
      </c>
      <c r="C404" s="32" t="s">
        <v>518</v>
      </c>
      <c r="D404" s="32" t="s">
        <v>130</v>
      </c>
      <c r="E404" s="32" t="s">
        <v>130</v>
      </c>
      <c r="F404" s="32" t="s">
        <v>518</v>
      </c>
      <c r="G404" s="32" t="s">
        <v>130</v>
      </c>
    </row>
    <row r="405" spans="1:7">
      <c r="A405" s="32" t="s">
        <v>974</v>
      </c>
      <c r="B405" s="32" t="s">
        <v>508</v>
      </c>
      <c r="C405" s="32" t="s">
        <v>519</v>
      </c>
      <c r="D405" s="32" t="s">
        <v>130</v>
      </c>
      <c r="E405" s="32" t="s">
        <v>130</v>
      </c>
      <c r="F405" s="32" t="s">
        <v>519</v>
      </c>
      <c r="G405" s="32" t="s">
        <v>130</v>
      </c>
    </row>
    <row r="406" spans="1:7">
      <c r="A406" s="32" t="s">
        <v>975</v>
      </c>
      <c r="B406" s="32" t="s">
        <v>508</v>
      </c>
      <c r="C406" s="32" t="s">
        <v>520</v>
      </c>
      <c r="D406" s="32" t="s">
        <v>130</v>
      </c>
      <c r="E406" s="32" t="s">
        <v>130</v>
      </c>
      <c r="F406" s="32" t="s">
        <v>520</v>
      </c>
      <c r="G406" s="32" t="s">
        <v>130</v>
      </c>
    </row>
    <row r="407" spans="1:7" ht="30">
      <c r="A407" s="32" t="s">
        <v>976</v>
      </c>
      <c r="B407" s="32" t="s">
        <v>508</v>
      </c>
      <c r="C407" s="32" t="s">
        <v>521</v>
      </c>
      <c r="D407" s="32" t="s">
        <v>130</v>
      </c>
      <c r="E407" s="32" t="s">
        <v>130</v>
      </c>
      <c r="F407" s="32" t="s">
        <v>521</v>
      </c>
      <c r="G407" s="32" t="s">
        <v>130</v>
      </c>
    </row>
    <row r="408" spans="1:7" ht="30">
      <c r="A408" s="32" t="s">
        <v>977</v>
      </c>
      <c r="B408" s="32" t="s">
        <v>522</v>
      </c>
      <c r="C408" s="32" t="s">
        <v>523</v>
      </c>
      <c r="D408" s="32" t="s">
        <v>130</v>
      </c>
      <c r="E408" s="32" t="s">
        <v>130</v>
      </c>
      <c r="F408" s="32" t="s">
        <v>523</v>
      </c>
      <c r="G408" s="32" t="s">
        <v>130</v>
      </c>
    </row>
    <row r="409" spans="1:7" ht="60">
      <c r="A409" s="32" t="s">
        <v>978</v>
      </c>
      <c r="B409" s="32" t="s">
        <v>524</v>
      </c>
      <c r="C409" s="32" t="s">
        <v>525</v>
      </c>
      <c r="D409" s="32" t="s">
        <v>130</v>
      </c>
      <c r="E409" s="32" t="s">
        <v>130</v>
      </c>
      <c r="F409" s="32" t="s">
        <v>525</v>
      </c>
      <c r="G409" s="32" t="s">
        <v>130</v>
      </c>
    </row>
    <row r="410" spans="1:7" ht="30">
      <c r="A410" s="32" t="s">
        <v>979</v>
      </c>
      <c r="B410" s="32" t="s">
        <v>524</v>
      </c>
      <c r="C410" s="32" t="s">
        <v>526</v>
      </c>
      <c r="D410" s="32" t="s">
        <v>130</v>
      </c>
      <c r="E410" s="32" t="s">
        <v>130</v>
      </c>
      <c r="F410" s="32" t="s">
        <v>526</v>
      </c>
      <c r="G410" s="32" t="s">
        <v>130</v>
      </c>
    </row>
    <row r="411" spans="1:7" ht="30">
      <c r="A411" s="32" t="s">
        <v>980</v>
      </c>
      <c r="B411" s="32" t="s">
        <v>524</v>
      </c>
      <c r="C411" s="32" t="s">
        <v>527</v>
      </c>
      <c r="D411" s="32" t="s">
        <v>130</v>
      </c>
      <c r="E411" s="32" t="s">
        <v>130</v>
      </c>
      <c r="F411" s="32" t="s">
        <v>527</v>
      </c>
      <c r="G411" s="32" t="s">
        <v>130</v>
      </c>
    </row>
    <row r="412" spans="1:7" ht="30">
      <c r="A412" s="32" t="s">
        <v>981</v>
      </c>
      <c r="B412" s="32" t="s">
        <v>524</v>
      </c>
      <c r="C412" s="32" t="s">
        <v>528</v>
      </c>
      <c r="D412" s="32" t="s">
        <v>130</v>
      </c>
      <c r="E412" s="32" t="s">
        <v>130</v>
      </c>
      <c r="F412" s="32" t="s">
        <v>528</v>
      </c>
      <c r="G412" s="32" t="s">
        <v>130</v>
      </c>
    </row>
    <row r="413" spans="1:7" ht="30">
      <c r="A413" s="32" t="s">
        <v>982</v>
      </c>
      <c r="B413" s="32" t="s">
        <v>524</v>
      </c>
      <c r="C413" s="32" t="s">
        <v>529</v>
      </c>
      <c r="D413" s="32" t="s">
        <v>130</v>
      </c>
      <c r="E413" s="32" t="s">
        <v>130</v>
      </c>
      <c r="F413" s="32" t="s">
        <v>529</v>
      </c>
      <c r="G413" s="32" t="s">
        <v>130</v>
      </c>
    </row>
    <row r="414" spans="1:7" ht="30">
      <c r="A414" s="32" t="s">
        <v>983</v>
      </c>
      <c r="B414" s="32" t="s">
        <v>524</v>
      </c>
      <c r="C414" s="32" t="s">
        <v>530</v>
      </c>
      <c r="D414" s="32" t="s">
        <v>130</v>
      </c>
      <c r="E414" s="32" t="s">
        <v>130</v>
      </c>
      <c r="F414" s="32" t="s">
        <v>530</v>
      </c>
      <c r="G414" s="32" t="s">
        <v>130</v>
      </c>
    </row>
    <row r="415" spans="1:7" ht="30">
      <c r="A415" s="32" t="s">
        <v>984</v>
      </c>
      <c r="B415" s="32" t="s">
        <v>524</v>
      </c>
      <c r="C415" s="32" t="s">
        <v>531</v>
      </c>
      <c r="D415" s="32" t="s">
        <v>130</v>
      </c>
      <c r="E415" s="32" t="s">
        <v>130</v>
      </c>
      <c r="F415" s="32" t="s">
        <v>531</v>
      </c>
      <c r="G415" s="32" t="s">
        <v>130</v>
      </c>
    </row>
    <row r="416" spans="1:7" ht="45">
      <c r="A416" s="32" t="s">
        <v>985</v>
      </c>
      <c r="B416" s="32" t="s">
        <v>524</v>
      </c>
      <c r="C416" s="32" t="s">
        <v>532</v>
      </c>
      <c r="D416" s="32" t="s">
        <v>130</v>
      </c>
      <c r="E416" s="32" t="s">
        <v>130</v>
      </c>
      <c r="F416" s="32" t="s">
        <v>532</v>
      </c>
      <c r="G416" s="32" t="s">
        <v>130</v>
      </c>
    </row>
    <row r="417" spans="1:7" ht="45">
      <c r="A417" s="32" t="s">
        <v>986</v>
      </c>
      <c r="B417" s="32" t="s">
        <v>524</v>
      </c>
      <c r="C417" s="32" t="s">
        <v>533</v>
      </c>
      <c r="D417" s="32" t="s">
        <v>130</v>
      </c>
      <c r="E417" s="32" t="s">
        <v>130</v>
      </c>
      <c r="F417" s="32" t="s">
        <v>533</v>
      </c>
      <c r="G417" s="32" t="s">
        <v>130</v>
      </c>
    </row>
    <row r="418" spans="1:7" ht="30">
      <c r="A418" s="32" t="s">
        <v>987</v>
      </c>
      <c r="B418" s="32" t="s">
        <v>524</v>
      </c>
      <c r="C418" s="32" t="s">
        <v>534</v>
      </c>
      <c r="D418" s="32" t="s">
        <v>130</v>
      </c>
      <c r="E418" s="32" t="s">
        <v>130</v>
      </c>
      <c r="F418" s="32" t="s">
        <v>534</v>
      </c>
      <c r="G418" s="32" t="s">
        <v>130</v>
      </c>
    </row>
    <row r="419" spans="1:7" ht="30">
      <c r="A419" s="32" t="s">
        <v>988</v>
      </c>
      <c r="B419" s="32" t="s">
        <v>524</v>
      </c>
      <c r="C419" s="32" t="s">
        <v>535</v>
      </c>
      <c r="D419" s="32" t="s">
        <v>130</v>
      </c>
      <c r="E419" s="32" t="s">
        <v>130</v>
      </c>
      <c r="F419" s="32" t="s">
        <v>535</v>
      </c>
      <c r="G419" s="32" t="s">
        <v>130</v>
      </c>
    </row>
    <row r="420" spans="1:7" ht="45">
      <c r="A420" s="32" t="s">
        <v>989</v>
      </c>
      <c r="B420" s="32" t="s">
        <v>524</v>
      </c>
      <c r="C420" s="32" t="s">
        <v>536</v>
      </c>
      <c r="D420" s="32" t="s">
        <v>130</v>
      </c>
      <c r="E420" s="32" t="s">
        <v>130</v>
      </c>
      <c r="F420" s="32" t="s">
        <v>536</v>
      </c>
      <c r="G420" s="32" t="s">
        <v>130</v>
      </c>
    </row>
    <row r="421" spans="1:7" ht="30">
      <c r="A421" s="32" t="s">
        <v>990</v>
      </c>
      <c r="B421" s="32" t="s">
        <v>524</v>
      </c>
      <c r="C421" s="32" t="s">
        <v>537</v>
      </c>
      <c r="D421" s="32" t="s">
        <v>130</v>
      </c>
      <c r="E421" s="32" t="s">
        <v>130</v>
      </c>
      <c r="F421" s="32" t="s">
        <v>537</v>
      </c>
      <c r="G421" s="32" t="s">
        <v>130</v>
      </c>
    </row>
    <row r="422" spans="1:7" ht="30">
      <c r="A422" s="32" t="s">
        <v>991</v>
      </c>
      <c r="B422" s="32" t="s">
        <v>524</v>
      </c>
      <c r="C422" s="32" t="s">
        <v>538</v>
      </c>
      <c r="D422" s="32" t="s">
        <v>130</v>
      </c>
      <c r="E422" s="32" t="s">
        <v>130</v>
      </c>
      <c r="F422" s="32" t="s">
        <v>538</v>
      </c>
      <c r="G422" s="32" t="s">
        <v>130</v>
      </c>
    </row>
    <row r="423" spans="1:7" ht="30">
      <c r="A423" s="32" t="s">
        <v>992</v>
      </c>
      <c r="B423" s="32" t="s">
        <v>524</v>
      </c>
      <c r="C423" s="32" t="s">
        <v>539</v>
      </c>
      <c r="D423" s="32" t="s">
        <v>130</v>
      </c>
      <c r="E423" s="32" t="s">
        <v>130</v>
      </c>
      <c r="F423" s="32" t="s">
        <v>539</v>
      </c>
      <c r="G423" s="32" t="s">
        <v>130</v>
      </c>
    </row>
    <row r="424" spans="1:7" ht="30">
      <c r="A424" s="32" t="s">
        <v>993</v>
      </c>
      <c r="B424" s="32" t="s">
        <v>524</v>
      </c>
      <c r="C424" s="32" t="s">
        <v>540</v>
      </c>
      <c r="D424" s="32" t="s">
        <v>130</v>
      </c>
      <c r="E424" s="32" t="s">
        <v>130</v>
      </c>
      <c r="F424" s="32" t="s">
        <v>540</v>
      </c>
      <c r="G424" s="32" t="s">
        <v>130</v>
      </c>
    </row>
    <row r="425" spans="1:7" ht="30">
      <c r="A425" s="32" t="s">
        <v>994</v>
      </c>
      <c r="B425" s="32" t="s">
        <v>524</v>
      </c>
      <c r="C425" s="32" t="s">
        <v>541</v>
      </c>
      <c r="D425" s="32" t="s">
        <v>130</v>
      </c>
      <c r="E425" s="32" t="s">
        <v>130</v>
      </c>
      <c r="F425" s="32" t="s">
        <v>541</v>
      </c>
      <c r="G425" s="32" t="s">
        <v>130</v>
      </c>
    </row>
    <row r="426" spans="1:7" ht="30">
      <c r="A426" s="32" t="s">
        <v>995</v>
      </c>
      <c r="B426" s="32" t="s">
        <v>524</v>
      </c>
      <c r="C426" s="32" t="s">
        <v>542</v>
      </c>
      <c r="D426" s="32" t="s">
        <v>130</v>
      </c>
      <c r="E426" s="32" t="s">
        <v>130</v>
      </c>
      <c r="F426" s="32" t="s">
        <v>542</v>
      </c>
      <c r="G426" s="32" t="s">
        <v>130</v>
      </c>
    </row>
    <row r="427" spans="1:7" ht="30">
      <c r="A427" s="32" t="s">
        <v>996</v>
      </c>
      <c r="B427" s="32" t="s">
        <v>524</v>
      </c>
      <c r="C427" s="32" t="s">
        <v>543</v>
      </c>
      <c r="D427" s="32" t="s">
        <v>130</v>
      </c>
      <c r="E427" s="32" t="s">
        <v>130</v>
      </c>
      <c r="F427" s="32" t="s">
        <v>543</v>
      </c>
      <c r="G427" s="32" t="s">
        <v>130</v>
      </c>
    </row>
    <row r="428" spans="1:7" ht="30">
      <c r="A428" s="32" t="s">
        <v>997</v>
      </c>
      <c r="B428" s="32" t="s">
        <v>524</v>
      </c>
      <c r="C428" s="32" t="s">
        <v>544</v>
      </c>
      <c r="D428" s="32" t="s">
        <v>130</v>
      </c>
      <c r="E428" s="32" t="s">
        <v>130</v>
      </c>
      <c r="F428" s="32" t="s">
        <v>544</v>
      </c>
      <c r="G428" s="32" t="s">
        <v>130</v>
      </c>
    </row>
    <row r="429" spans="1:7" ht="30">
      <c r="A429" s="32" t="s">
        <v>998</v>
      </c>
      <c r="B429" s="32" t="s">
        <v>524</v>
      </c>
      <c r="C429" s="32" t="s">
        <v>545</v>
      </c>
      <c r="D429" s="32" t="s">
        <v>130</v>
      </c>
      <c r="E429" s="32" t="s">
        <v>130</v>
      </c>
      <c r="F429" s="32" t="s">
        <v>545</v>
      </c>
      <c r="G429" s="32" t="s">
        <v>130</v>
      </c>
    </row>
    <row r="430" spans="1:7" ht="30">
      <c r="A430" s="32" t="s">
        <v>999</v>
      </c>
      <c r="B430" s="32" t="s">
        <v>546</v>
      </c>
      <c r="C430" s="32" t="s">
        <v>547</v>
      </c>
      <c r="D430" s="32" t="s">
        <v>130</v>
      </c>
      <c r="E430" s="32" t="s">
        <v>130</v>
      </c>
      <c r="F430" s="32" t="s">
        <v>547</v>
      </c>
      <c r="G430" s="32" t="s">
        <v>130</v>
      </c>
    </row>
    <row r="431" spans="1:7" ht="30">
      <c r="A431" s="32" t="s">
        <v>1000</v>
      </c>
      <c r="B431" s="32" t="s">
        <v>548</v>
      </c>
      <c r="C431" s="32" t="s">
        <v>549</v>
      </c>
      <c r="D431" s="32" t="s">
        <v>130</v>
      </c>
      <c r="E431" s="32" t="s">
        <v>130</v>
      </c>
      <c r="F431" s="32" t="s">
        <v>549</v>
      </c>
      <c r="G431" s="32" t="s">
        <v>130</v>
      </c>
    </row>
    <row r="432" spans="1:7" ht="30">
      <c r="A432" s="32" t="s">
        <v>1001</v>
      </c>
      <c r="B432" s="32" t="s">
        <v>550</v>
      </c>
      <c r="C432" s="32" t="s">
        <v>551</v>
      </c>
      <c r="D432" s="32" t="s">
        <v>130</v>
      </c>
      <c r="E432" s="32" t="s">
        <v>130</v>
      </c>
      <c r="F432" s="32" t="s">
        <v>551</v>
      </c>
      <c r="G432" s="32" t="s">
        <v>130</v>
      </c>
    </row>
    <row r="433" spans="1:7" ht="30">
      <c r="A433" s="32" t="s">
        <v>1002</v>
      </c>
      <c r="B433" s="32" t="s">
        <v>550</v>
      </c>
      <c r="C433" s="32" t="s">
        <v>552</v>
      </c>
      <c r="D433" s="32" t="s">
        <v>130</v>
      </c>
      <c r="E433" s="32" t="s">
        <v>130</v>
      </c>
      <c r="F433" s="32" t="s">
        <v>552</v>
      </c>
      <c r="G433" s="32" t="s">
        <v>130</v>
      </c>
    </row>
    <row r="434" spans="1:7" ht="30">
      <c r="A434" s="32" t="s">
        <v>1003</v>
      </c>
      <c r="B434" s="32" t="s">
        <v>550</v>
      </c>
      <c r="C434" s="32" t="s">
        <v>553</v>
      </c>
      <c r="D434" s="32" t="s">
        <v>130</v>
      </c>
      <c r="E434" s="32" t="s">
        <v>130</v>
      </c>
      <c r="F434" s="32" t="s">
        <v>553</v>
      </c>
      <c r="G434" s="32" t="s">
        <v>130</v>
      </c>
    </row>
    <row r="435" spans="1:7" ht="30">
      <c r="A435" s="32" t="s">
        <v>1004</v>
      </c>
      <c r="B435" s="32" t="s">
        <v>550</v>
      </c>
      <c r="C435" s="32" t="s">
        <v>554</v>
      </c>
      <c r="D435" s="32" t="s">
        <v>130</v>
      </c>
      <c r="E435" s="32" t="s">
        <v>130</v>
      </c>
      <c r="F435" s="32" t="s">
        <v>554</v>
      </c>
      <c r="G435" s="32" t="s">
        <v>130</v>
      </c>
    </row>
    <row r="436" spans="1:7" ht="30">
      <c r="A436" s="32" t="s">
        <v>1005</v>
      </c>
      <c r="B436" s="32" t="s">
        <v>550</v>
      </c>
      <c r="C436" s="32" t="s">
        <v>555</v>
      </c>
      <c r="D436" s="32" t="s">
        <v>130</v>
      </c>
      <c r="E436" s="32" t="s">
        <v>130</v>
      </c>
      <c r="F436" s="32" t="s">
        <v>555</v>
      </c>
      <c r="G436" s="32" t="s">
        <v>130</v>
      </c>
    </row>
    <row r="437" spans="1:7" ht="30">
      <c r="A437" s="32" t="s">
        <v>1006</v>
      </c>
      <c r="B437" s="32" t="s">
        <v>550</v>
      </c>
      <c r="C437" s="32" t="s">
        <v>556</v>
      </c>
      <c r="D437" s="32" t="s">
        <v>130</v>
      </c>
      <c r="E437" s="32" t="s">
        <v>130</v>
      </c>
      <c r="F437" s="32" t="s">
        <v>556</v>
      </c>
      <c r="G437" s="32" t="s">
        <v>130</v>
      </c>
    </row>
    <row r="438" spans="1:7" ht="30">
      <c r="A438" s="32" t="s">
        <v>1007</v>
      </c>
      <c r="B438" s="32" t="s">
        <v>550</v>
      </c>
      <c r="C438" s="32" t="s">
        <v>557</v>
      </c>
      <c r="D438" s="32" t="s">
        <v>130</v>
      </c>
      <c r="E438" s="32" t="s">
        <v>130</v>
      </c>
      <c r="F438" s="32" t="s">
        <v>557</v>
      </c>
      <c r="G438" s="32" t="s">
        <v>130</v>
      </c>
    </row>
    <row r="439" spans="1:7" ht="30">
      <c r="A439" s="32" t="s">
        <v>1008</v>
      </c>
      <c r="B439" s="32" t="s">
        <v>550</v>
      </c>
      <c r="C439" s="32" t="s">
        <v>558</v>
      </c>
      <c r="D439" s="32" t="s">
        <v>130</v>
      </c>
      <c r="E439" s="32" t="s">
        <v>130</v>
      </c>
      <c r="F439" s="32" t="s">
        <v>558</v>
      </c>
      <c r="G439" s="32" t="s">
        <v>130</v>
      </c>
    </row>
    <row r="440" spans="1:7" ht="30">
      <c r="A440" s="32" t="s">
        <v>1009</v>
      </c>
      <c r="B440" s="32" t="s">
        <v>550</v>
      </c>
      <c r="C440" s="32" t="s">
        <v>559</v>
      </c>
      <c r="D440" s="32" t="s">
        <v>130</v>
      </c>
      <c r="E440" s="32" t="s">
        <v>130</v>
      </c>
      <c r="F440" s="32" t="s">
        <v>559</v>
      </c>
      <c r="G440" s="32" t="s">
        <v>130</v>
      </c>
    </row>
    <row r="441" spans="1:7" ht="30">
      <c r="A441" s="32" t="s">
        <v>1010</v>
      </c>
      <c r="B441" s="32" t="s">
        <v>550</v>
      </c>
      <c r="C441" s="32" t="s">
        <v>560</v>
      </c>
      <c r="D441" s="32" t="s">
        <v>130</v>
      </c>
      <c r="E441" s="32" t="s">
        <v>130</v>
      </c>
      <c r="F441" s="32" t="s">
        <v>560</v>
      </c>
      <c r="G441" s="32" t="s">
        <v>130</v>
      </c>
    </row>
    <row r="442" spans="1:7" ht="30">
      <c r="A442" s="32" t="s">
        <v>1011</v>
      </c>
      <c r="B442" s="32" t="s">
        <v>550</v>
      </c>
      <c r="C442" s="32" t="s">
        <v>561</v>
      </c>
      <c r="D442" s="32" t="s">
        <v>130</v>
      </c>
      <c r="E442" s="32" t="s">
        <v>130</v>
      </c>
      <c r="F442" s="32" t="s">
        <v>561</v>
      </c>
      <c r="G442" s="32" t="s">
        <v>130</v>
      </c>
    </row>
    <row r="443" spans="1:7" ht="30">
      <c r="A443" s="32" t="s">
        <v>1012</v>
      </c>
      <c r="B443" s="32" t="s">
        <v>550</v>
      </c>
      <c r="C443" s="32" t="s">
        <v>562</v>
      </c>
      <c r="D443" s="32" t="s">
        <v>130</v>
      </c>
      <c r="E443" s="32" t="s">
        <v>130</v>
      </c>
      <c r="F443" s="32" t="s">
        <v>562</v>
      </c>
      <c r="G443" s="32" t="s">
        <v>130</v>
      </c>
    </row>
    <row r="444" spans="1:7" ht="30">
      <c r="A444" s="32" t="s">
        <v>1013</v>
      </c>
      <c r="B444" s="32" t="s">
        <v>550</v>
      </c>
      <c r="C444" s="32" t="s">
        <v>563</v>
      </c>
      <c r="D444" s="32" t="s">
        <v>130</v>
      </c>
      <c r="E444" s="32" t="s">
        <v>130</v>
      </c>
      <c r="F444" s="32" t="s">
        <v>563</v>
      </c>
      <c r="G444" s="32" t="s">
        <v>130</v>
      </c>
    </row>
    <row r="445" spans="1:7" ht="30">
      <c r="A445" s="32" t="s">
        <v>1014</v>
      </c>
      <c r="B445" s="32" t="s">
        <v>550</v>
      </c>
      <c r="C445" s="32" t="s">
        <v>564</v>
      </c>
      <c r="D445" s="32" t="s">
        <v>130</v>
      </c>
      <c r="E445" s="32" t="s">
        <v>130</v>
      </c>
      <c r="F445" s="32" t="s">
        <v>564</v>
      </c>
      <c r="G445" s="32" t="s">
        <v>130</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78" workbookViewId="0">
      <selection activeCell="A52" sqref="A52"/>
    </sheetView>
  </sheetViews>
  <sheetFormatPr baseColWidth="10" defaultRowHeight="15"/>
  <cols>
    <col min="1" max="1" width="32.5703125" bestFit="1" customWidth="1"/>
    <col min="2" max="2" width="47.85546875" customWidth="1"/>
    <col min="3" max="3" width="99.42578125" customWidth="1"/>
  </cols>
  <sheetData>
    <row r="1" spans="1:3" ht="15.75">
      <c r="A1" s="40" t="s">
        <v>1093</v>
      </c>
      <c r="B1" s="41" t="s">
        <v>1094</v>
      </c>
      <c r="C1" s="41" t="s">
        <v>1095</v>
      </c>
    </row>
    <row r="2" spans="1:3">
      <c r="A2" s="37" t="s">
        <v>1016</v>
      </c>
      <c r="B2" s="42"/>
      <c r="C2" s="42"/>
    </row>
    <row r="3" spans="1:3" ht="165">
      <c r="A3" s="37" t="s">
        <v>1017</v>
      </c>
      <c r="B3" s="42" t="s">
        <v>1184</v>
      </c>
      <c r="C3" s="42" t="s">
        <v>1183</v>
      </c>
    </row>
    <row r="4" spans="1:3">
      <c r="A4" s="37" t="s">
        <v>1078</v>
      </c>
      <c r="B4" s="42"/>
      <c r="C4" s="42"/>
    </row>
    <row r="5" spans="1:3">
      <c r="A5" s="37" t="s">
        <v>1077</v>
      </c>
      <c r="B5" s="42"/>
      <c r="C5" s="42"/>
    </row>
    <row r="6" spans="1:3">
      <c r="A6" s="37" t="s">
        <v>1079</v>
      </c>
      <c r="B6" s="42"/>
      <c r="C6" s="42"/>
    </row>
    <row r="7" spans="1:3">
      <c r="A7" s="37" t="s">
        <v>1080</v>
      </c>
      <c r="B7" s="42"/>
      <c r="C7" s="42"/>
    </row>
    <row r="8" spans="1:3">
      <c r="A8" s="37" t="s">
        <v>1018</v>
      </c>
      <c r="B8" s="42"/>
      <c r="C8" s="42"/>
    </row>
    <row r="9" spans="1:3">
      <c r="A9" s="37" t="s">
        <v>1019</v>
      </c>
      <c r="B9" s="42"/>
      <c r="C9" s="42"/>
    </row>
    <row r="10" spans="1:3" ht="90">
      <c r="A10" s="37" t="s">
        <v>1020</v>
      </c>
      <c r="B10" s="42" t="s">
        <v>1177</v>
      </c>
      <c r="C10" s="42" t="s">
        <v>1178</v>
      </c>
    </row>
    <row r="11" spans="1:3" ht="105">
      <c r="A11" s="37" t="s">
        <v>1021</v>
      </c>
      <c r="B11" s="42" t="s">
        <v>1179</v>
      </c>
      <c r="C11" s="42" t="s">
        <v>1180</v>
      </c>
    </row>
    <row r="12" spans="1:3" ht="120">
      <c r="A12" s="37" t="s">
        <v>1022</v>
      </c>
      <c r="B12" s="42" t="s">
        <v>1181</v>
      </c>
      <c r="C12" s="42" t="s">
        <v>1182</v>
      </c>
    </row>
    <row r="13" spans="1:3" ht="75">
      <c r="A13" s="37" t="s">
        <v>1023</v>
      </c>
      <c r="B13" s="42" t="s">
        <v>1175</v>
      </c>
      <c r="C13" s="42" t="s">
        <v>1176</v>
      </c>
    </row>
    <row r="14" spans="1:3">
      <c r="A14" s="37" t="s">
        <v>1024</v>
      </c>
      <c r="B14" s="42"/>
      <c r="C14" s="42"/>
    </row>
    <row r="15" spans="1:3" ht="165">
      <c r="A15" s="37" t="s">
        <v>1025</v>
      </c>
      <c r="B15" s="42" t="s">
        <v>1173</v>
      </c>
      <c r="C15" s="42" t="s">
        <v>1174</v>
      </c>
    </row>
    <row r="16" spans="1:3">
      <c r="A16" s="37" t="s">
        <v>1026</v>
      </c>
      <c r="B16" s="42"/>
      <c r="C16" s="42"/>
    </row>
    <row r="17" spans="1:3" ht="240">
      <c r="A17" s="37" t="s">
        <v>1170</v>
      </c>
      <c r="B17" s="42" t="s">
        <v>1171</v>
      </c>
      <c r="C17" s="42" t="s">
        <v>1172</v>
      </c>
    </row>
    <row r="18" spans="1:3" ht="180">
      <c r="A18" s="38" t="s">
        <v>1164</v>
      </c>
      <c r="B18" s="42" t="s">
        <v>1166</v>
      </c>
      <c r="C18" s="42" t="s">
        <v>1167</v>
      </c>
    </row>
    <row r="19" spans="1:3" ht="105">
      <c r="A19" s="38" t="s">
        <v>1165</v>
      </c>
      <c r="B19" s="42" t="s">
        <v>1169</v>
      </c>
      <c r="C19" s="42" t="s">
        <v>1168</v>
      </c>
    </row>
    <row r="20" spans="1:3">
      <c r="A20" s="37" t="s">
        <v>1027</v>
      </c>
      <c r="B20" s="42"/>
      <c r="C20" s="42"/>
    </row>
    <row r="21" spans="1:3">
      <c r="A21" s="37" t="s">
        <v>1028</v>
      </c>
      <c r="B21" s="42"/>
      <c r="C21" s="42"/>
    </row>
    <row r="22" spans="1:3">
      <c r="A22" s="37" t="s">
        <v>1029</v>
      </c>
      <c r="B22" s="42"/>
      <c r="C22" s="42"/>
    </row>
    <row r="23" spans="1:3" ht="90">
      <c r="A23" s="37" t="s">
        <v>1030</v>
      </c>
      <c r="B23" s="42" t="s">
        <v>1162</v>
      </c>
      <c r="C23" s="42" t="s">
        <v>1163</v>
      </c>
    </row>
    <row r="24" spans="1:3" ht="90">
      <c r="A24" s="37" t="s">
        <v>1031</v>
      </c>
      <c r="B24" s="42" t="s">
        <v>1160</v>
      </c>
      <c r="C24" s="42" t="s">
        <v>1161</v>
      </c>
    </row>
    <row r="25" spans="1:3" ht="105">
      <c r="A25" s="37" t="s">
        <v>1032</v>
      </c>
      <c r="B25" s="42" t="s">
        <v>1156</v>
      </c>
      <c r="C25" s="42" t="s">
        <v>1157</v>
      </c>
    </row>
    <row r="26" spans="1:3" ht="75">
      <c r="A26" s="37" t="s">
        <v>1033</v>
      </c>
      <c r="B26" s="42" t="s">
        <v>1158</v>
      </c>
      <c r="C26" s="42" t="s">
        <v>1159</v>
      </c>
    </row>
    <row r="27" spans="1:3" ht="105">
      <c r="A27" s="37" t="s">
        <v>1034</v>
      </c>
      <c r="B27" s="42" t="s">
        <v>1155</v>
      </c>
      <c r="C27" s="42" t="s">
        <v>1154</v>
      </c>
    </row>
    <row r="28" spans="1:3">
      <c r="A28" s="37" t="s">
        <v>1081</v>
      </c>
      <c r="B28" s="42"/>
      <c r="C28" s="42"/>
    </row>
    <row r="29" spans="1:3">
      <c r="A29" s="37" t="s">
        <v>1082</v>
      </c>
      <c r="B29" s="42"/>
      <c r="C29" s="42"/>
    </row>
    <row r="30" spans="1:3">
      <c r="A30" s="37" t="s">
        <v>1083</v>
      </c>
      <c r="B30" s="42"/>
      <c r="C30" s="42"/>
    </row>
    <row r="31" spans="1:3">
      <c r="A31" s="37" t="s">
        <v>1084</v>
      </c>
      <c r="B31" s="42"/>
      <c r="C31" s="42"/>
    </row>
    <row r="32" spans="1:3" ht="105">
      <c r="A32" s="37" t="s">
        <v>1035</v>
      </c>
      <c r="B32" s="42" t="s">
        <v>1153</v>
      </c>
      <c r="C32" s="42" t="s">
        <v>1152</v>
      </c>
    </row>
    <row r="33" spans="1:3" ht="90">
      <c r="A33" s="37" t="s">
        <v>1036</v>
      </c>
      <c r="B33" s="42" t="s">
        <v>1148</v>
      </c>
      <c r="C33" s="42" t="s">
        <v>1149</v>
      </c>
    </row>
    <row r="34" spans="1:3" ht="105">
      <c r="A34" s="37" t="s">
        <v>1037</v>
      </c>
      <c r="B34" s="42" t="s">
        <v>1151</v>
      </c>
      <c r="C34" s="42" t="s">
        <v>1150</v>
      </c>
    </row>
    <row r="35" spans="1:3">
      <c r="A35" s="37" t="s">
        <v>1085</v>
      </c>
      <c r="B35" s="42"/>
      <c r="C35" s="42"/>
    </row>
    <row r="36" spans="1:3">
      <c r="A36" s="37" t="s">
        <v>1086</v>
      </c>
      <c r="B36" s="42"/>
      <c r="C36" s="42"/>
    </row>
    <row r="37" spans="1:3">
      <c r="A37" s="37" t="s">
        <v>1087</v>
      </c>
      <c r="B37" s="42"/>
      <c r="C37" s="42"/>
    </row>
    <row r="38" spans="1:3" ht="135">
      <c r="A38" s="38" t="s">
        <v>1038</v>
      </c>
      <c r="B38" s="42" t="s">
        <v>1146</v>
      </c>
      <c r="C38" s="42" t="s">
        <v>1147</v>
      </c>
    </row>
    <row r="39" spans="1:3">
      <c r="A39" s="37" t="s">
        <v>1039</v>
      </c>
      <c r="B39" s="42"/>
      <c r="C39" s="42"/>
    </row>
    <row r="40" spans="1:3">
      <c r="A40" s="37" t="s">
        <v>1088</v>
      </c>
      <c r="B40" s="42"/>
      <c r="C40" s="42"/>
    </row>
    <row r="41" spans="1:3">
      <c r="A41" s="37" t="s">
        <v>1089</v>
      </c>
      <c r="B41" s="42"/>
      <c r="C41" s="42"/>
    </row>
    <row r="42" spans="1:3" ht="30">
      <c r="A42" s="38" t="s">
        <v>1090</v>
      </c>
      <c r="B42" s="42"/>
      <c r="C42" s="42"/>
    </row>
    <row r="43" spans="1:3" ht="30">
      <c r="A43" s="38" t="s">
        <v>1091</v>
      </c>
      <c r="B43" s="42"/>
      <c r="C43" s="42"/>
    </row>
    <row r="44" spans="1:3" ht="165">
      <c r="A44" s="37" t="s">
        <v>1040</v>
      </c>
      <c r="B44" s="42" t="s">
        <v>1145</v>
      </c>
      <c r="C44" s="42" t="s">
        <v>1144</v>
      </c>
    </row>
    <row r="45" spans="1:3" ht="105">
      <c r="A45" s="37" t="s">
        <v>1041</v>
      </c>
      <c r="B45" s="42" t="s">
        <v>1142</v>
      </c>
      <c r="C45" s="42" t="s">
        <v>1143</v>
      </c>
    </row>
    <row r="46" spans="1:3" ht="135">
      <c r="A46" s="37" t="s">
        <v>1042</v>
      </c>
      <c r="B46" s="42" t="s">
        <v>1141</v>
      </c>
      <c r="C46" s="42" t="s">
        <v>1140</v>
      </c>
    </row>
    <row r="47" spans="1:3" ht="225">
      <c r="A47" s="38" t="s">
        <v>1043</v>
      </c>
      <c r="B47" s="42" t="s">
        <v>1138</v>
      </c>
      <c r="C47" s="42" t="s">
        <v>1139</v>
      </c>
    </row>
    <row r="48" spans="1:3" ht="225">
      <c r="A48" s="37" t="s">
        <v>1044</v>
      </c>
      <c r="B48" s="42" t="s">
        <v>1134</v>
      </c>
      <c r="C48" s="42" t="s">
        <v>1135</v>
      </c>
    </row>
    <row r="49" spans="1:3" ht="135">
      <c r="A49" s="37" t="s">
        <v>1045</v>
      </c>
      <c r="B49" s="42" t="s">
        <v>1136</v>
      </c>
      <c r="C49" s="42" t="s">
        <v>1137</v>
      </c>
    </row>
    <row r="50" spans="1:3" ht="120">
      <c r="A50" s="37" t="s">
        <v>1046</v>
      </c>
      <c r="B50" s="42" t="s">
        <v>1133</v>
      </c>
      <c r="C50" s="42" t="s">
        <v>1132</v>
      </c>
    </row>
    <row r="51" spans="1:3">
      <c r="A51" s="37" t="s">
        <v>1185</v>
      </c>
      <c r="B51" s="42"/>
      <c r="C51" s="42"/>
    </row>
    <row r="52" spans="1:3" ht="270">
      <c r="A52" s="37" t="s">
        <v>1047</v>
      </c>
      <c r="B52" s="42" t="s">
        <v>1130</v>
      </c>
      <c r="C52" s="42" t="s">
        <v>1131</v>
      </c>
    </row>
    <row r="53" spans="1:3">
      <c r="A53" s="37" t="s">
        <v>1048</v>
      </c>
      <c r="B53" s="42"/>
      <c r="C53" s="42"/>
    </row>
    <row r="54" spans="1:3">
      <c r="A54" s="37" t="s">
        <v>1049</v>
      </c>
      <c r="B54" s="42"/>
      <c r="C54" s="42"/>
    </row>
    <row r="55" spans="1:3">
      <c r="A55" s="37" t="s">
        <v>1050</v>
      </c>
      <c r="B55" s="42"/>
      <c r="C55" s="42"/>
    </row>
    <row r="56" spans="1:3" ht="135">
      <c r="A56" s="37" t="s">
        <v>1051</v>
      </c>
      <c r="B56" s="42" t="s">
        <v>1129</v>
      </c>
      <c r="C56" s="42" t="s">
        <v>1128</v>
      </c>
    </row>
    <row r="57" spans="1:3" ht="120">
      <c r="A57" s="37" t="s">
        <v>1052</v>
      </c>
      <c r="B57" s="42" t="s">
        <v>1127</v>
      </c>
      <c r="C57" s="42" t="s">
        <v>1126</v>
      </c>
    </row>
    <row r="58" spans="1:3" ht="120">
      <c r="A58" s="37" t="s">
        <v>1053</v>
      </c>
      <c r="B58" s="42" t="s">
        <v>1125</v>
      </c>
      <c r="C58" s="42" t="s">
        <v>1124</v>
      </c>
    </row>
    <row r="59" spans="1:3" ht="135">
      <c r="A59" s="37" t="s">
        <v>1054</v>
      </c>
      <c r="B59" s="42" t="s">
        <v>1123</v>
      </c>
      <c r="C59" s="42" t="s">
        <v>1122</v>
      </c>
    </row>
    <row r="60" spans="1:3" ht="60">
      <c r="A60" s="37" t="s">
        <v>1055</v>
      </c>
      <c r="B60" s="42" t="s">
        <v>1121</v>
      </c>
      <c r="C60" s="42" t="s">
        <v>1120</v>
      </c>
    </row>
    <row r="61" spans="1:3" ht="150">
      <c r="A61" s="37" t="s">
        <v>1056</v>
      </c>
      <c r="B61" s="42" t="s">
        <v>1118</v>
      </c>
      <c r="C61" s="42" t="s">
        <v>1119</v>
      </c>
    </row>
    <row r="62" spans="1:3" ht="165">
      <c r="A62" s="37" t="s">
        <v>1057</v>
      </c>
      <c r="B62" s="42" t="s">
        <v>1114</v>
      </c>
      <c r="C62" s="42" t="s">
        <v>1115</v>
      </c>
    </row>
    <row r="63" spans="1:3" ht="90">
      <c r="A63" s="37" t="s">
        <v>1058</v>
      </c>
      <c r="B63" s="42" t="s">
        <v>1117</v>
      </c>
      <c r="C63" s="42" t="s">
        <v>1116</v>
      </c>
    </row>
    <row r="64" spans="1:3">
      <c r="A64" s="37" t="s">
        <v>1092</v>
      </c>
      <c r="B64" s="42"/>
      <c r="C64" s="42"/>
    </row>
    <row r="65" spans="1:3" ht="105">
      <c r="A65" s="37" t="s">
        <v>1059</v>
      </c>
      <c r="B65" s="42" t="s">
        <v>1112</v>
      </c>
      <c r="C65" s="42" t="s">
        <v>1113</v>
      </c>
    </row>
    <row r="66" spans="1:3" ht="150">
      <c r="A66" s="37" t="s">
        <v>1015</v>
      </c>
      <c r="B66" s="43" t="s">
        <v>1110</v>
      </c>
      <c r="C66" s="42" t="s">
        <v>1111</v>
      </c>
    </row>
    <row r="67" spans="1:3">
      <c r="A67" s="37" t="s">
        <v>1060</v>
      </c>
      <c r="B67" s="42"/>
      <c r="C67" s="42"/>
    </row>
    <row r="68" spans="1:3">
      <c r="A68" s="37" t="s">
        <v>1061</v>
      </c>
      <c r="B68" s="42"/>
      <c r="C68" s="42"/>
    </row>
    <row r="69" spans="1:3">
      <c r="A69" s="37" t="s">
        <v>1062</v>
      </c>
      <c r="B69" s="42"/>
      <c r="C69" s="42"/>
    </row>
    <row r="70" spans="1:3">
      <c r="A70" s="37" t="s">
        <v>1063</v>
      </c>
      <c r="B70" s="42"/>
      <c r="C70" s="42"/>
    </row>
    <row r="71" spans="1:3" ht="180">
      <c r="A71" s="37" t="s">
        <v>1064</v>
      </c>
      <c r="B71" s="42" t="s">
        <v>1104</v>
      </c>
      <c r="C71" s="42" t="s">
        <v>1105</v>
      </c>
    </row>
    <row r="72" spans="1:3" ht="180">
      <c r="A72" s="37" t="s">
        <v>1065</v>
      </c>
      <c r="B72" s="42" t="s">
        <v>1106</v>
      </c>
      <c r="C72" s="42" t="s">
        <v>1107</v>
      </c>
    </row>
    <row r="73" spans="1:3" ht="210">
      <c r="A73" s="37" t="s">
        <v>1066</v>
      </c>
      <c r="B73" s="42" t="s">
        <v>1108</v>
      </c>
      <c r="C73" s="42" t="s">
        <v>1109</v>
      </c>
    </row>
    <row r="74" spans="1:3">
      <c r="A74" s="37" t="s">
        <v>1067</v>
      </c>
      <c r="B74" s="42"/>
      <c r="C74" s="42"/>
    </row>
    <row r="75" spans="1:3">
      <c r="A75" s="37" t="s">
        <v>1068</v>
      </c>
      <c r="B75" s="42"/>
      <c r="C75" s="42"/>
    </row>
    <row r="76" spans="1:3" ht="240">
      <c r="A76" s="37" t="s">
        <v>1069</v>
      </c>
      <c r="B76" s="42" t="s">
        <v>1100</v>
      </c>
      <c r="C76" s="42" t="s">
        <v>1101</v>
      </c>
    </row>
    <row r="77" spans="1:3" ht="225">
      <c r="A77" s="37" t="s">
        <v>1070</v>
      </c>
      <c r="B77" s="42" t="s">
        <v>1103</v>
      </c>
      <c r="C77" s="42" t="s">
        <v>1102</v>
      </c>
    </row>
    <row r="78" spans="1:3">
      <c r="A78" s="37" t="s">
        <v>1071</v>
      </c>
      <c r="B78" s="42"/>
      <c r="C78" s="42"/>
    </row>
    <row r="79" spans="1:3">
      <c r="A79" s="37" t="s">
        <v>1072</v>
      </c>
      <c r="B79" s="42"/>
      <c r="C79" s="42"/>
    </row>
    <row r="80" spans="1:3">
      <c r="A80" s="37" t="s">
        <v>1073</v>
      </c>
      <c r="B80" s="42"/>
      <c r="C80" s="42"/>
    </row>
    <row r="81" spans="1:3" ht="105">
      <c r="A81" s="37" t="s">
        <v>1074</v>
      </c>
      <c r="B81" s="43" t="s">
        <v>1098</v>
      </c>
      <c r="C81" s="42" t="s">
        <v>1099</v>
      </c>
    </row>
    <row r="82" spans="1:3" ht="90">
      <c r="A82" s="39" t="s">
        <v>1075</v>
      </c>
      <c r="B82" s="42" t="s">
        <v>1096</v>
      </c>
      <c r="C82" s="42" t="s">
        <v>1097</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ADMINISTRATIVO</vt:lpstr>
      <vt:lpstr>OPERATIVO</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usuario</cp:lastModifiedBy>
  <cp:lastPrinted>2016-03-09T15:41:11Z</cp:lastPrinted>
  <dcterms:created xsi:type="dcterms:W3CDTF">2016-01-24T13:47:41Z</dcterms:created>
  <dcterms:modified xsi:type="dcterms:W3CDTF">2018-11-22T21:23:19Z</dcterms:modified>
</cp:coreProperties>
</file>